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95" yWindow="105" windowWidth="14340" windowHeight="8760" tabRatio="607"/>
  </bookViews>
  <sheets>
    <sheet name="fiche" sheetId="1" r:id="rId1"/>
    <sheet name="tables - ne pas toucher" sheetId="2" state="hidden" r:id="rId2"/>
    <sheet name="Sheet3" sheetId="3" r:id="rId3"/>
  </sheets>
  <definedNames>
    <definedName name="Z_7AD9E354_7F49_4B4B_A305_D202EF0375A9_.wvu.Cols" localSheetId="0" hidden="1">fiche!#REF!</definedName>
  </definedNames>
  <calcPr calcId="144525"/>
  <customWorkbookViews>
    <customWorkbookView name="Print view" guid="{7AD9E354-7F49-4B4B-A305-D202EF0375A9}" maximized="1" xWindow="1" yWindow="1" windowWidth="1916" windowHeight="802" activeSheetId="1"/>
  </customWorkbookViews>
</workbook>
</file>

<file path=xl/calcChain.xml><?xml version="1.0" encoding="utf-8"?>
<calcChain xmlns="http://schemas.openxmlformats.org/spreadsheetml/2006/main">
  <c r="H19" i="1" l="1"/>
  <c r="U19" i="1" l="1"/>
  <c r="U20" i="1"/>
  <c r="U21" i="1"/>
  <c r="U22" i="1"/>
  <c r="U23" i="1"/>
  <c r="U24" i="1"/>
  <c r="U25" i="1"/>
  <c r="U26" i="1"/>
  <c r="U27" i="1"/>
  <c r="U28" i="1"/>
  <c r="U18" i="1"/>
  <c r="T28" i="1" l="1"/>
  <c r="U29" i="1" l="1"/>
  <c r="D18" i="1" s="1"/>
  <c r="T35" i="1"/>
  <c r="T36" i="1"/>
  <c r="T37" i="1"/>
  <c r="T38" i="1"/>
  <c r="T39" i="1"/>
  <c r="T40" i="1"/>
  <c r="T41" i="1"/>
  <c r="T42" i="1"/>
  <c r="D16" i="1" l="1"/>
  <c r="T34" i="1"/>
  <c r="P19" i="1"/>
  <c r="P20" i="1"/>
  <c r="P21" i="1"/>
  <c r="P22" i="1"/>
  <c r="P23" i="1"/>
  <c r="P24" i="1"/>
  <c r="P25" i="1"/>
  <c r="P26" i="1"/>
  <c r="P27" i="1"/>
  <c r="P28" i="1"/>
  <c r="P18" i="1"/>
  <c r="P35" i="1"/>
  <c r="P36" i="1"/>
  <c r="P37" i="1"/>
  <c r="P38" i="1"/>
  <c r="P39" i="1"/>
  <c r="P40" i="1"/>
  <c r="P41" i="1"/>
  <c r="P42" i="1"/>
  <c r="P34" i="1"/>
  <c r="L35" i="1"/>
  <c r="L36" i="1"/>
  <c r="L37" i="1"/>
  <c r="L38" i="1"/>
  <c r="L39" i="1"/>
  <c r="L40" i="1"/>
  <c r="L41" i="1"/>
  <c r="L42" i="1"/>
  <c r="L34" i="1"/>
  <c r="S32" i="1" l="1"/>
  <c r="T32" i="1"/>
  <c r="R32" i="1"/>
  <c r="P32" i="1"/>
  <c r="O32" i="1"/>
  <c r="N32" i="1"/>
  <c r="L32" i="1"/>
  <c r="K32" i="1"/>
  <c r="J32" i="1"/>
  <c r="H35" i="1"/>
  <c r="H36" i="1"/>
  <c r="H37" i="1"/>
  <c r="H38" i="1"/>
  <c r="H39" i="1"/>
  <c r="H40" i="1"/>
  <c r="H41" i="1"/>
  <c r="H42" i="1"/>
  <c r="H34" i="1"/>
  <c r="D35" i="1"/>
  <c r="D36" i="1"/>
  <c r="D37" i="1"/>
  <c r="D38" i="1"/>
  <c r="D39" i="1"/>
  <c r="D40" i="1"/>
  <c r="D41" i="1"/>
  <c r="D42" i="1"/>
  <c r="D34" i="1"/>
  <c r="D26" i="1" l="1"/>
  <c r="D27" i="1"/>
  <c r="D28" i="1"/>
  <c r="H32" i="1"/>
  <c r="F32" i="1"/>
  <c r="G32" i="1"/>
  <c r="D32" i="1"/>
  <c r="B32" i="1"/>
  <c r="C32" i="1"/>
  <c r="T19" i="1"/>
  <c r="T20" i="1"/>
  <c r="T21" i="1"/>
  <c r="T22" i="1"/>
  <c r="T23" i="1"/>
  <c r="T24" i="1"/>
  <c r="T25" i="1"/>
  <c r="T26" i="1"/>
  <c r="T27" i="1"/>
  <c r="T18" i="1"/>
  <c r="L19" i="1"/>
  <c r="L20" i="1"/>
  <c r="L21" i="1"/>
  <c r="L22" i="1"/>
  <c r="L23" i="1"/>
  <c r="L24" i="1"/>
  <c r="L25" i="1"/>
  <c r="L26" i="1"/>
  <c r="L27" i="1"/>
  <c r="L28" i="1"/>
  <c r="L18" i="1"/>
  <c r="D19" i="1"/>
  <c r="D17" i="1"/>
  <c r="H20" i="1"/>
  <c r="H21" i="1"/>
  <c r="H22" i="1"/>
  <c r="H23" i="1"/>
  <c r="H24" i="1"/>
  <c r="H25" i="1"/>
  <c r="H26" i="1"/>
  <c r="H27" i="1"/>
  <c r="H28" i="1"/>
  <c r="H18" i="1"/>
  <c r="T16" i="1" l="1"/>
  <c r="S16" i="1"/>
  <c r="R16" i="1"/>
  <c r="D25" i="1"/>
  <c r="D24" i="1"/>
  <c r="P16" i="1"/>
  <c r="N16" i="1"/>
  <c r="O16" i="1"/>
  <c r="J16" i="1"/>
  <c r="K16" i="1"/>
  <c r="L16" i="1"/>
  <c r="G16" i="1"/>
  <c r="H16" i="1"/>
  <c r="F16" i="1"/>
  <c r="D21" i="1" l="1"/>
  <c r="D20" i="1"/>
  <c r="D22" i="1"/>
  <c r="D23" i="1"/>
</calcChain>
</file>

<file path=xl/sharedStrings.xml><?xml version="1.0" encoding="utf-8"?>
<sst xmlns="http://schemas.openxmlformats.org/spreadsheetml/2006/main" count="263" uniqueCount="191">
  <si>
    <t>Nom:</t>
  </si>
  <si>
    <t>Prénom:</t>
  </si>
  <si>
    <t>Personne à contacter en cas d'urgence:</t>
  </si>
  <si>
    <t xml:space="preserve">téléphone du contact d'urgence: </t>
  </si>
  <si>
    <t>Coventry</t>
  </si>
  <si>
    <t>INFORMATIONS DU JOUEUR</t>
  </si>
  <si>
    <t>Allergies, restrictions alimentaires, problèmes de santé</t>
  </si>
  <si>
    <t xml:space="preserve">Autre : </t>
  </si>
  <si>
    <t>INFORMATIONS DU PERSONNAGE</t>
  </si>
  <si>
    <t>Combat</t>
  </si>
  <si>
    <t>Défense</t>
  </si>
  <si>
    <t>Herboristerie</t>
  </si>
  <si>
    <t>Médecine</t>
  </si>
  <si>
    <t>Nbr de présences</t>
  </si>
  <si>
    <t>Trauma</t>
  </si>
  <si>
    <t>Gluten</t>
  </si>
  <si>
    <t>Lactose</t>
  </si>
  <si>
    <t>Noix</t>
  </si>
  <si>
    <t>Piqures d'abeilles</t>
  </si>
  <si>
    <t xml:space="preserve">Végétarisme </t>
  </si>
  <si>
    <t>Aucune</t>
  </si>
  <si>
    <t>Aube Dorée</t>
  </si>
  <si>
    <t>Confédération des syndicats</t>
  </si>
  <si>
    <t>Scotland Yard</t>
  </si>
  <si>
    <t>Raideur</t>
  </si>
  <si>
    <t>Faiblesse</t>
  </si>
  <si>
    <t>Choc à la tête</t>
  </si>
  <si>
    <t>Phobie du noir</t>
  </si>
  <si>
    <t>Perte de mémoire</t>
  </si>
  <si>
    <t>Un pied dans la tombe</t>
  </si>
  <si>
    <t>Anxiété</t>
  </si>
  <si>
    <t>Aucun</t>
  </si>
  <si>
    <t>Niveau ( 1 à 4)</t>
  </si>
  <si>
    <t>Charge</t>
  </si>
  <si>
    <t>talent</t>
  </si>
  <si>
    <t>niveau</t>
  </si>
  <si>
    <t>Soldat</t>
  </si>
  <si>
    <t>Tir de suppresion</t>
  </si>
  <si>
    <t>Désarmement</t>
  </si>
  <si>
    <t>Ricochet</t>
  </si>
  <si>
    <t>Guerrier d'élite</t>
  </si>
  <si>
    <t>Feu à volonté</t>
  </si>
  <si>
    <t>nom</t>
  </si>
  <si>
    <t>niv 1</t>
  </si>
  <si>
    <t>niv 2</t>
  </si>
  <si>
    <t>niv 3</t>
  </si>
  <si>
    <t>Endurance</t>
  </si>
  <si>
    <t>Résilience</t>
  </si>
  <si>
    <t>Mastodonte</t>
  </si>
  <si>
    <t>Ténacité</t>
  </si>
  <si>
    <t>Déplacement tactique</t>
  </si>
  <si>
    <t>Constitution</t>
  </si>
  <si>
    <t>Résistance</t>
  </si>
  <si>
    <t>Seconde chance</t>
  </si>
  <si>
    <t>Garde du corps</t>
  </si>
  <si>
    <t>Dernière volonté</t>
  </si>
  <si>
    <t>Forte constitution</t>
  </si>
  <si>
    <t>Faible constitution</t>
  </si>
  <si>
    <t>Furtivité</t>
  </si>
  <si>
    <t>Investigation</t>
  </si>
  <si>
    <t>Poche secrète</t>
  </si>
  <si>
    <t>Enquêteur</t>
  </si>
  <si>
    <t>Fuite</t>
  </si>
  <si>
    <t>Indice</t>
  </si>
  <si>
    <t>Fin limier</t>
  </si>
  <si>
    <t>Imitation</t>
  </si>
  <si>
    <t>Collecte</t>
  </si>
  <si>
    <t>Opérateur</t>
  </si>
  <si>
    <t>Travailleur du Coven's Tree Pub</t>
  </si>
  <si>
    <t>Localisation de ressources</t>
  </si>
  <si>
    <t>Technicien</t>
  </si>
  <si>
    <t>Troc</t>
  </si>
  <si>
    <t>Hyperactif</t>
  </si>
  <si>
    <t>Couteau suisse</t>
  </si>
  <si>
    <t>Concentration</t>
  </si>
  <si>
    <t>Herboriste</t>
  </si>
  <si>
    <t>Jardinier</t>
  </si>
  <si>
    <t>Pureté</t>
  </si>
  <si>
    <t>Conservation</t>
  </si>
  <si>
    <t>Génie en herbe</t>
  </si>
  <si>
    <t>Machinerie</t>
  </si>
  <si>
    <t>Enquête</t>
  </si>
  <si>
    <t>Spécialiste</t>
  </si>
  <si>
    <t>Apprenti machiniste</t>
  </si>
  <si>
    <t>Atelier</t>
  </si>
  <si>
    <t>Recyclage</t>
  </si>
  <si>
    <t>Machiniste</t>
  </si>
  <si>
    <t>Travail d'équipe</t>
  </si>
  <si>
    <t>Invention</t>
  </si>
  <si>
    <t>Brancardier</t>
  </si>
  <si>
    <t>Premier secours</t>
  </si>
  <si>
    <t>Diagnostique analytique</t>
  </si>
  <si>
    <t>Chirurgie</t>
  </si>
  <si>
    <t>Soins intensifs</t>
  </si>
  <si>
    <t>Médecine de guerre</t>
  </si>
  <si>
    <t>Urgentologue</t>
  </si>
  <si>
    <t>Style netramoniumique</t>
  </si>
  <si>
    <t>Accro</t>
  </si>
  <si>
    <t>Déformation</t>
  </si>
  <si>
    <t>Batterie humaine</t>
  </si>
  <si>
    <t>Retour d'énergie</t>
  </si>
  <si>
    <t>Divergence</t>
  </si>
  <si>
    <t>Grands pouvoirs</t>
  </si>
  <si>
    <t>Aveuglement</t>
  </si>
  <si>
    <t>Spécialiste en démolition</t>
  </si>
  <si>
    <t>Initiative</t>
  </si>
  <si>
    <t>Sappeur</t>
  </si>
  <si>
    <t>Sabotage</t>
  </si>
  <si>
    <t>Grenadier</t>
  </si>
  <si>
    <t>Prise d'otage</t>
  </si>
  <si>
    <t>Talents de Combat</t>
  </si>
  <si>
    <t>Talents de Défense</t>
  </si>
  <si>
    <t>Talents d'Enquête</t>
  </si>
  <si>
    <t>Talents d'Herboristerie</t>
  </si>
  <si>
    <t>Talents de Machinerie</t>
  </si>
  <si>
    <t>Talents de Médecine</t>
  </si>
  <si>
    <t>Talents de Spécialiste</t>
  </si>
  <si>
    <t>Talents de Netramoniumiste</t>
  </si>
  <si>
    <t>pouvoir</t>
  </si>
  <si>
    <t>pouvoir / pouvoir majeur</t>
  </si>
  <si>
    <t>pouvoir divergent</t>
  </si>
  <si>
    <t>discipline</t>
  </si>
  <si>
    <t>Télépathie</t>
  </si>
  <si>
    <t>Télékinésie</t>
  </si>
  <si>
    <t>Régénération</t>
  </si>
  <si>
    <t>Surhomme</t>
  </si>
  <si>
    <t>Manipulation des énergies</t>
  </si>
  <si>
    <t>Apaisement</t>
  </si>
  <si>
    <t>Peur</t>
  </si>
  <si>
    <t>Protection</t>
  </si>
  <si>
    <t>Projection</t>
  </si>
  <si>
    <t>Majeur: Destruction d'item</t>
  </si>
  <si>
    <t>Genèse</t>
  </si>
  <si>
    <t>Phénix</t>
  </si>
  <si>
    <t>Trompe-vie</t>
  </si>
  <si>
    <t>Peau de fer</t>
  </si>
  <si>
    <t>Destruction</t>
  </si>
  <si>
    <t>Majeur: Statue</t>
  </si>
  <si>
    <t>Désintégration</t>
  </si>
  <si>
    <t>Rayon solaire</t>
  </si>
  <si>
    <t>Téléphone:</t>
  </si>
  <si>
    <t>Courriel:</t>
  </si>
  <si>
    <t>Commanditaire :</t>
  </si>
  <si>
    <t>Progression des talents max</t>
  </si>
  <si>
    <t>Nbr talent niv  1</t>
  </si>
  <si>
    <t>Nbr talents totaux</t>
  </si>
  <si>
    <t>Nbr talent niv  2</t>
  </si>
  <si>
    <t>Nbr talent niv  3</t>
  </si>
  <si>
    <t>Netramoniumiste</t>
  </si>
  <si>
    <t>Talents Généraux</t>
  </si>
  <si>
    <t>Généraux</t>
  </si>
  <si>
    <t>Fiche de pouvoir netramoniumique</t>
  </si>
  <si>
    <t>Allergies / Restrictions alimentaires</t>
  </si>
  <si>
    <t>Amande</t>
  </si>
  <si>
    <t>Arachide</t>
  </si>
  <si>
    <t>Épilepsie</t>
  </si>
  <si>
    <t>Liste des Commanditaires</t>
  </si>
  <si>
    <t>Société Royale de Londres</t>
  </si>
  <si>
    <r>
      <t xml:space="preserve">Compagnie des </t>
    </r>
    <r>
      <rPr>
        <i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ndes Orientales</t>
    </r>
  </si>
  <si>
    <t>Traumas</t>
  </si>
  <si>
    <t>Discipline</t>
  </si>
  <si>
    <t>Pouvoir</t>
  </si>
  <si>
    <t>Majeur: Suggestion implantée</t>
  </si>
  <si>
    <t>Majeur: Régénération</t>
  </si>
  <si>
    <t>Frappe terrestre</t>
  </si>
  <si>
    <t>Guérison</t>
  </si>
  <si>
    <t>Majeur: Surplus d'énergie</t>
  </si>
  <si>
    <t>Niveau des talents selon progression</t>
  </si>
  <si>
    <t>Nombre de parties jouées</t>
  </si>
  <si>
    <t>Nombre total de talents</t>
  </si>
  <si>
    <t>Talents niv 1</t>
  </si>
  <si>
    <t>Talents niv 2</t>
  </si>
  <si>
    <t>Talents niv 3</t>
  </si>
  <si>
    <t>Entraînement au combat</t>
  </si>
  <si>
    <t>Combattant aguerri</t>
  </si>
  <si>
    <t>Chargeur lourd</t>
  </si>
  <si>
    <t>Tireur d'élite</t>
  </si>
  <si>
    <t>Talent</t>
  </si>
  <si>
    <t>Niveau</t>
  </si>
  <si>
    <t>Technique de collecte</t>
  </si>
  <si>
    <t>Maîtrise de la collecte</t>
  </si>
  <si>
    <t>Apprenti herboriste</t>
  </si>
  <si>
    <t>Maître herboriste</t>
  </si>
  <si>
    <t>Travail supplémentaire</t>
  </si>
  <si>
    <t>Maître machiniste</t>
  </si>
  <si>
    <t>Réflexe de l'artificier</t>
  </si>
  <si>
    <t>Maître des explosions</t>
  </si>
  <si>
    <t>fiche version 2,2</t>
  </si>
  <si>
    <t>utilisation d'equipement de combat</t>
  </si>
  <si>
    <t>Intuition</t>
  </si>
  <si>
    <t>sous-traitance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</si>
</sst>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)\ _$_ ;_ * \(#,##0.00\)\ _$_ ;_ * &quot;-&quot;??_)\ _$_ ;_ @_ "/>
  </numFmts>
  <fonts count="1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Algerian"/>
      <family val="5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79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0" fillId="2" borderId="16" xfId="0" applyFill="1" applyBorder="1"/>
    <xf numFmtId="0" fontId="0" fillId="0" borderId="20" xfId="0" applyBorder="1"/>
    <xf numFmtId="0" fontId="0" fillId="0" borderId="15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2" borderId="15" xfId="0" applyFont="1" applyFill="1" applyBorder="1" applyAlignment="1"/>
    <xf numFmtId="0" fontId="1" fillId="2" borderId="0" xfId="0" applyFont="1" applyFill="1" applyBorder="1" applyAlignment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3" xfId="0" applyBorder="1"/>
    <xf numFmtId="0" fontId="6" fillId="0" borderId="1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44" xfId="0" applyBorder="1" applyAlignment="1">
      <alignment wrapText="1"/>
    </xf>
    <xf numFmtId="0" fontId="0" fillId="0" borderId="8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164" fontId="0" fillId="0" borderId="33" xfId="1" applyFont="1" applyBorder="1" applyAlignment="1">
      <alignment horizontal="left" wrapText="1"/>
    </xf>
    <xf numFmtId="0" fontId="0" fillId="0" borderId="27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0" fillId="0" borderId="42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0" fillId="2" borderId="20" xfId="0" applyFill="1" applyBorder="1"/>
    <xf numFmtId="0" fontId="1" fillId="2" borderId="1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0" fillId="0" borderId="55" xfId="0" applyBorder="1"/>
    <xf numFmtId="0" fontId="0" fillId="0" borderId="49" xfId="0" applyBorder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0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53" xfId="0" applyFill="1" applyBorder="1" applyAlignment="1">
      <alignment horizontal="left" vertical="center" wrapText="1"/>
    </xf>
    <xf numFmtId="0" fontId="0" fillId="0" borderId="54" xfId="0" applyFill="1" applyBorder="1" applyAlignment="1">
      <alignment horizontal="left" vertic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58"/>
  <sheetViews>
    <sheetView tabSelected="1" topLeftCell="B1" zoomScale="85" zoomScaleNormal="85" workbookViewId="0">
      <selection activeCell="X21" sqref="X21"/>
    </sheetView>
  </sheetViews>
  <sheetFormatPr defaultRowHeight="15" x14ac:dyDescent="0.25"/>
  <cols>
    <col min="1" max="1" width="2.5703125" customWidth="1"/>
    <col min="3" max="3" width="10.42578125" customWidth="1"/>
    <col min="17" max="17" width="8.7109375" customWidth="1"/>
    <col min="18" max="19" width="8.85546875" customWidth="1"/>
  </cols>
  <sheetData>
    <row r="1" spans="2:26" x14ac:dyDescent="0.25">
      <c r="B1" s="109" t="s">
        <v>4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1"/>
    </row>
    <row r="2" spans="2:26" ht="15.75" thickBot="1" x14ac:dyDescent="0.3"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4"/>
    </row>
    <row r="3" spans="2:26" ht="21.75" thickBot="1" x14ac:dyDescent="0.4">
      <c r="B3" s="56"/>
      <c r="C3" s="57"/>
      <c r="D3" s="58"/>
      <c r="E3" s="58"/>
      <c r="F3" s="58"/>
      <c r="G3" s="59"/>
      <c r="H3" s="59"/>
      <c r="I3" s="59"/>
      <c r="J3" s="58"/>
      <c r="K3" s="58"/>
      <c r="L3" s="60"/>
      <c r="N3" s="11"/>
      <c r="O3" s="12"/>
      <c r="P3" s="12"/>
      <c r="Q3" s="12"/>
      <c r="R3" s="12"/>
      <c r="S3" s="12"/>
      <c r="T3" s="12"/>
    </row>
    <row r="4" spans="2:26" ht="15.75" thickBot="1" x14ac:dyDescent="0.3">
      <c r="B4" s="105" t="s">
        <v>5</v>
      </c>
      <c r="C4" s="106"/>
      <c r="D4" s="106"/>
      <c r="E4" s="106"/>
      <c r="F4" s="106"/>
      <c r="G4" s="106"/>
      <c r="H4" s="106"/>
      <c r="I4" s="106"/>
      <c r="J4" s="107"/>
      <c r="K4" s="107"/>
      <c r="L4" s="108"/>
      <c r="M4" s="5"/>
      <c r="N4" s="97" t="s">
        <v>8</v>
      </c>
      <c r="O4" s="98"/>
      <c r="P4" s="99"/>
      <c r="Q4" s="99"/>
      <c r="R4" s="99"/>
      <c r="S4" s="99"/>
      <c r="T4" s="100"/>
    </row>
    <row r="5" spans="2:26" ht="15.75" thickBot="1" x14ac:dyDescent="0.3">
      <c r="B5" s="105" t="s">
        <v>0</v>
      </c>
      <c r="C5" s="137"/>
      <c r="D5" s="106"/>
      <c r="E5" s="106"/>
      <c r="F5" s="106"/>
      <c r="G5" s="137"/>
      <c r="H5" s="145" t="s">
        <v>1</v>
      </c>
      <c r="I5" s="146"/>
      <c r="J5" s="97"/>
      <c r="K5" s="98"/>
      <c r="L5" s="133"/>
      <c r="M5" s="4"/>
      <c r="N5" s="126" t="s">
        <v>0</v>
      </c>
      <c r="O5" s="127"/>
      <c r="P5" s="129"/>
      <c r="Q5" s="117"/>
      <c r="R5" s="117"/>
      <c r="S5" s="117"/>
      <c r="T5" s="118"/>
    </row>
    <row r="6" spans="2:26" ht="15.75" thickBot="1" x14ac:dyDescent="0.3">
      <c r="B6" s="105" t="s">
        <v>140</v>
      </c>
      <c r="C6" s="137"/>
      <c r="D6" s="106"/>
      <c r="E6" s="106"/>
      <c r="F6" s="106"/>
      <c r="G6" s="137"/>
      <c r="H6" s="97" t="s">
        <v>141</v>
      </c>
      <c r="I6" s="133"/>
      <c r="J6" s="97"/>
      <c r="K6" s="98"/>
      <c r="L6" s="133"/>
      <c r="M6" s="4"/>
      <c r="N6" s="126"/>
      <c r="O6" s="127"/>
      <c r="P6" s="165"/>
      <c r="Q6" s="166"/>
      <c r="R6" s="166"/>
      <c r="S6" s="166"/>
      <c r="T6" s="167"/>
    </row>
    <row r="7" spans="2:26" x14ac:dyDescent="0.25">
      <c r="B7" s="101" t="s">
        <v>2</v>
      </c>
      <c r="C7" s="138"/>
      <c r="D7" s="102"/>
      <c r="E7" s="102"/>
      <c r="F7" s="102"/>
      <c r="G7" s="138"/>
      <c r="H7" s="119" t="s">
        <v>3</v>
      </c>
      <c r="I7" s="120"/>
      <c r="J7" s="123"/>
      <c r="K7" s="124"/>
      <c r="L7" s="125"/>
      <c r="M7" s="4"/>
      <c r="N7" s="119" t="s">
        <v>142</v>
      </c>
      <c r="O7" s="135"/>
      <c r="P7" s="159"/>
      <c r="Q7" s="160"/>
      <c r="R7" s="160"/>
      <c r="S7" s="160"/>
      <c r="T7" s="161"/>
    </row>
    <row r="8" spans="2:26" ht="15.75" thickBot="1" x14ac:dyDescent="0.3">
      <c r="B8" s="103"/>
      <c r="C8" s="139"/>
      <c r="D8" s="104"/>
      <c r="E8" s="140"/>
      <c r="F8" s="140"/>
      <c r="G8" s="141"/>
      <c r="H8" s="121"/>
      <c r="I8" s="122"/>
      <c r="J8" s="126"/>
      <c r="K8" s="127"/>
      <c r="L8" s="128"/>
      <c r="M8" s="4"/>
      <c r="N8" s="134"/>
      <c r="O8" s="136"/>
      <c r="P8" s="162"/>
      <c r="Q8" s="163"/>
      <c r="R8" s="163"/>
      <c r="S8" s="163"/>
      <c r="T8" s="164"/>
    </row>
    <row r="9" spans="2:26" x14ac:dyDescent="0.25">
      <c r="B9" s="101" t="s">
        <v>6</v>
      </c>
      <c r="C9" s="102"/>
      <c r="D9" s="102"/>
      <c r="E9" s="129"/>
      <c r="F9" s="117"/>
      <c r="G9" s="117"/>
      <c r="H9" s="117"/>
      <c r="I9" s="116"/>
      <c r="J9" s="116"/>
      <c r="K9" s="117"/>
      <c r="L9" s="118"/>
      <c r="M9" s="6"/>
      <c r="N9" s="119" t="s">
        <v>14</v>
      </c>
      <c r="O9" s="116"/>
      <c r="P9" s="116"/>
      <c r="Q9" s="120"/>
      <c r="R9" s="144" t="s">
        <v>32</v>
      </c>
      <c r="S9" s="117"/>
      <c r="T9" s="118"/>
    </row>
    <row r="10" spans="2:26" ht="15.75" thickBot="1" x14ac:dyDescent="0.3">
      <c r="B10" s="103"/>
      <c r="C10" s="104"/>
      <c r="D10" s="104"/>
      <c r="E10" s="130"/>
      <c r="F10" s="115"/>
      <c r="G10" s="115"/>
      <c r="H10" s="115"/>
      <c r="I10" s="26" t="s">
        <v>7</v>
      </c>
      <c r="J10" s="131"/>
      <c r="K10" s="131"/>
      <c r="L10" s="132"/>
      <c r="M10" s="6"/>
      <c r="N10" s="134" t="s">
        <v>31</v>
      </c>
      <c r="O10" s="131"/>
      <c r="P10" s="131"/>
      <c r="Q10" s="132"/>
      <c r="R10" s="142"/>
      <c r="S10" s="115"/>
      <c r="T10" s="143"/>
    </row>
    <row r="11" spans="2:26" x14ac:dyDescent="0.25">
      <c r="B11" s="3"/>
      <c r="C11" s="1"/>
      <c r="D11" s="1"/>
      <c r="E11" s="1"/>
      <c r="F11" s="1"/>
      <c r="G11" s="2"/>
      <c r="H11" s="2"/>
      <c r="I11" s="2"/>
      <c r="J11" s="1"/>
      <c r="K11" s="1"/>
      <c r="L11" s="3"/>
      <c r="N11" s="155"/>
      <c r="O11" s="156"/>
      <c r="P11" s="156"/>
      <c r="Q11" s="156"/>
      <c r="R11" s="156"/>
      <c r="S11" s="156"/>
      <c r="T11" s="156"/>
    </row>
    <row r="12" spans="2:26" x14ac:dyDescent="0.25">
      <c r="P12" s="6"/>
    </row>
    <row r="13" spans="2:26" ht="15.75" thickBot="1" x14ac:dyDescent="0.3">
      <c r="U13" s="65"/>
      <c r="V13" s="65"/>
      <c r="W13" s="65"/>
      <c r="X13" s="65"/>
      <c r="Y13" s="65"/>
      <c r="Z13" s="65"/>
    </row>
    <row r="14" spans="2:26" ht="15.75" thickBot="1" x14ac:dyDescent="0.3">
      <c r="B14" s="90" t="s">
        <v>13</v>
      </c>
      <c r="C14" s="91"/>
      <c r="D14" s="35">
        <v>0</v>
      </c>
      <c r="F14" s="147" t="s">
        <v>110</v>
      </c>
      <c r="G14" s="148"/>
      <c r="H14" s="149"/>
      <c r="J14" s="147" t="s">
        <v>111</v>
      </c>
      <c r="K14" s="148"/>
      <c r="L14" s="149"/>
      <c r="N14" s="150" t="s">
        <v>112</v>
      </c>
      <c r="O14" s="151"/>
      <c r="P14" s="152"/>
      <c r="R14" s="150" t="s">
        <v>149</v>
      </c>
      <c r="S14" s="151"/>
      <c r="T14" s="152"/>
      <c r="U14" s="65"/>
      <c r="V14" s="65"/>
      <c r="W14" s="65"/>
      <c r="X14" s="65"/>
      <c r="Y14" s="65"/>
      <c r="Z14" s="65"/>
    </row>
    <row r="15" spans="2:26" ht="15.75" thickBot="1" x14ac:dyDescent="0.3">
      <c r="B15" s="92" t="s">
        <v>143</v>
      </c>
      <c r="C15" s="93"/>
      <c r="D15" s="94"/>
      <c r="F15" s="32" t="s">
        <v>43</v>
      </c>
      <c r="G15" s="33" t="s">
        <v>44</v>
      </c>
      <c r="H15" s="34" t="s">
        <v>45</v>
      </c>
      <c r="I15" s="7"/>
      <c r="J15" s="48" t="s">
        <v>43</v>
      </c>
      <c r="K15" s="25" t="s">
        <v>44</v>
      </c>
      <c r="L15" s="36" t="s">
        <v>45</v>
      </c>
      <c r="M15" s="7"/>
      <c r="N15" s="48" t="s">
        <v>43</v>
      </c>
      <c r="O15" s="25" t="s">
        <v>44</v>
      </c>
      <c r="P15" s="36" t="s">
        <v>45</v>
      </c>
      <c r="Q15" s="7"/>
      <c r="R15" s="48" t="s">
        <v>43</v>
      </c>
      <c r="S15" s="25" t="s">
        <v>44</v>
      </c>
      <c r="T15" s="36" t="s">
        <v>45</v>
      </c>
      <c r="U15" s="54"/>
      <c r="V15" s="54"/>
      <c r="W15" s="65"/>
      <c r="X15" s="65"/>
      <c r="Y15" s="65"/>
      <c r="Z15" s="65"/>
    </row>
    <row r="16" spans="2:26" ht="15.75" thickBot="1" x14ac:dyDescent="0.3">
      <c r="B16" s="153" t="s">
        <v>145</v>
      </c>
      <c r="C16" s="154"/>
      <c r="D16" s="36">
        <f>VLOOKUP($D$14,'tables - ne pas toucher'!$E$5:$I$19,2)+U29</f>
        <v>6</v>
      </c>
      <c r="F16" s="37">
        <f>COUNTIF(H18:H28,1)</f>
        <v>0</v>
      </c>
      <c r="G16" s="38">
        <f>COUNTIF(H18:H28,2)</f>
        <v>1</v>
      </c>
      <c r="H16" s="39">
        <f>COUNTIF(H18:H28,3)</f>
        <v>0</v>
      </c>
      <c r="J16" s="9">
        <f>COUNTIF(L18:L28,1)</f>
        <v>0</v>
      </c>
      <c r="K16" s="8">
        <f>COUNTIF(L18:L28,2)</f>
        <v>0</v>
      </c>
      <c r="L16" s="10">
        <f>COUNTIF(L18:L28,3)</f>
        <v>0</v>
      </c>
      <c r="N16" s="9">
        <f>COUNTIF(P18:P28,1)</f>
        <v>0</v>
      </c>
      <c r="O16" s="8">
        <f>COUNTIF(P18:P28,2)</f>
        <v>0</v>
      </c>
      <c r="P16" s="10">
        <f>COUNTIF(P18:P28,3)</f>
        <v>0</v>
      </c>
      <c r="R16" s="9">
        <f>COUNTIF(T18:T28,1)</f>
        <v>0</v>
      </c>
      <c r="S16" s="8">
        <f>COUNTIF(T18:T28,2)</f>
        <v>0</v>
      </c>
      <c r="T16" s="10">
        <f>COUNTIF(T18:T28,3)</f>
        <v>0</v>
      </c>
      <c r="U16" s="54"/>
      <c r="V16" s="54"/>
      <c r="W16" s="65"/>
      <c r="X16" s="65"/>
      <c r="Y16" s="65"/>
      <c r="Z16" s="65"/>
    </row>
    <row r="17" spans="2:26" ht="15.75" customHeight="1" thickBot="1" x14ac:dyDescent="0.3">
      <c r="B17" s="157" t="s">
        <v>144</v>
      </c>
      <c r="C17" s="158"/>
      <c r="D17" s="50">
        <f>VLOOKUP($D$14,'tables - ne pas toucher'!$E$5:$I$19,3)</f>
        <v>3</v>
      </c>
      <c r="F17" s="95" t="s">
        <v>42</v>
      </c>
      <c r="G17" s="96"/>
      <c r="H17" s="46" t="s">
        <v>35</v>
      </c>
      <c r="J17" s="95" t="s">
        <v>42</v>
      </c>
      <c r="K17" s="96"/>
      <c r="L17" s="46" t="s">
        <v>35</v>
      </c>
      <c r="N17" s="95" t="s">
        <v>42</v>
      </c>
      <c r="O17" s="96"/>
      <c r="P17" s="46" t="s">
        <v>35</v>
      </c>
      <c r="R17" s="95" t="s">
        <v>42</v>
      </c>
      <c r="S17" s="96"/>
      <c r="T17" s="46" t="s">
        <v>35</v>
      </c>
      <c r="U17" s="54"/>
      <c r="V17" s="54"/>
      <c r="W17" s="65"/>
      <c r="X17" s="65"/>
      <c r="Y17" s="65"/>
      <c r="Z17" s="65"/>
    </row>
    <row r="18" spans="2:26" s="20" customFormat="1" ht="15.75" customHeight="1" x14ac:dyDescent="0.25">
      <c r="B18" s="157" t="s">
        <v>146</v>
      </c>
      <c r="C18" s="158"/>
      <c r="D18" s="50">
        <f>VLOOKUP($D$14,'tables - ne pas toucher'!$E$5:$I$19,4)+U29</f>
        <v>2</v>
      </c>
      <c r="F18" s="82"/>
      <c r="G18" s="83"/>
      <c r="H18" s="47" t="str">
        <f>IF(F18="","",VLOOKUP(F18,'tables - ne pas toucher'!$E$23:$F$34,2,FALSE))</f>
        <v/>
      </c>
      <c r="I18" s="53"/>
      <c r="J18" s="82"/>
      <c r="K18" s="83"/>
      <c r="L18" s="47" t="str">
        <f>IF(J18="","",VLOOKUP(J18,'tables - ne pas toucher'!$H$23:$I$34,2,FALSE))</f>
        <v/>
      </c>
      <c r="M18" s="53"/>
      <c r="N18" s="82"/>
      <c r="O18" s="83"/>
      <c r="P18" s="47" t="str">
        <f>IF(N18="","",VLOOKUP(N18,'tables - ne pas toucher'!$K$23:$L$31,2,FALSE))</f>
        <v/>
      </c>
      <c r="Q18" s="53"/>
      <c r="R18" s="82"/>
      <c r="S18" s="83"/>
      <c r="T18" s="47" t="str">
        <f>IF(R18="","",VLOOKUP(R18,'tables - ne pas toucher'!$E$38:$F$47,2,FALSE))</f>
        <v/>
      </c>
      <c r="U18" s="55">
        <f>IF(R18="Couteau suisse",2,0)</f>
        <v>0</v>
      </c>
      <c r="V18" s="55"/>
      <c r="W18" s="66"/>
      <c r="X18" s="66"/>
      <c r="Y18" s="66"/>
      <c r="Z18" s="66"/>
    </row>
    <row r="19" spans="2:26" s="52" customFormat="1" ht="15.75" customHeight="1" thickBot="1" x14ac:dyDescent="0.3">
      <c r="B19" s="168" t="s">
        <v>147</v>
      </c>
      <c r="C19" s="169"/>
      <c r="D19" s="51">
        <f>VLOOKUP($D$14,'tables - ne pas toucher'!$E$5:$I$19,5)</f>
        <v>1</v>
      </c>
      <c r="F19" s="84" t="s">
        <v>174</v>
      </c>
      <c r="G19" s="85"/>
      <c r="H19" s="40">
        <f>IF(F19="","",VLOOKUP(F19,'tables - ne pas toucher'!$E$23:$F$34,2,FALSE))</f>
        <v>2</v>
      </c>
      <c r="I19" s="53"/>
      <c r="J19" s="84"/>
      <c r="K19" s="85"/>
      <c r="L19" s="40" t="str">
        <f>IF(J19="","",VLOOKUP(J19,'tables - ne pas toucher'!$H$23:$I$34,2,FALSE))</f>
        <v/>
      </c>
      <c r="M19" s="53"/>
      <c r="N19" s="84"/>
      <c r="O19" s="85"/>
      <c r="P19" s="40" t="str">
        <f>IF(N19="","",VLOOKUP(N19,'tables - ne pas toucher'!$K$23:$L$31,2,FALSE))</f>
        <v/>
      </c>
      <c r="Q19" s="53"/>
      <c r="R19" s="86"/>
      <c r="S19" s="87"/>
      <c r="T19" s="40" t="str">
        <f>IF(R19="","",VLOOKUP(R19,'tables - ne pas toucher'!$E$38:$F$47,2,FALSE))</f>
        <v/>
      </c>
      <c r="U19" s="55">
        <f t="shared" ref="U19:U28" si="0">IF(R19="Couteau suisse",2,0)</f>
        <v>0</v>
      </c>
      <c r="V19" s="68"/>
      <c r="W19" s="67"/>
      <c r="X19" s="67"/>
      <c r="Y19" s="67"/>
      <c r="Z19" s="67"/>
    </row>
    <row r="20" spans="2:26" s="20" customFormat="1" ht="15.75" customHeight="1" x14ac:dyDescent="0.25">
      <c r="B20" s="82" t="s">
        <v>9</v>
      </c>
      <c r="C20" s="83"/>
      <c r="D20" s="47">
        <f>SUM(F16:H16)</f>
        <v>1</v>
      </c>
      <c r="F20" s="86"/>
      <c r="G20" s="87"/>
      <c r="H20" s="40" t="str">
        <f>IF(F20="","",VLOOKUP(F20,'tables - ne pas toucher'!$E$23:$F$34,2,FALSE))</f>
        <v/>
      </c>
      <c r="I20" s="53"/>
      <c r="J20" s="86"/>
      <c r="K20" s="87"/>
      <c r="L20" s="40" t="str">
        <f>IF(J20="","",VLOOKUP(J20,'tables - ne pas toucher'!$H$23:$I$34,2,FALSE))</f>
        <v/>
      </c>
      <c r="M20" s="53"/>
      <c r="N20" s="86"/>
      <c r="O20" s="87"/>
      <c r="P20" s="40" t="str">
        <f>IF(N20="","",VLOOKUP(N20,'tables - ne pas toucher'!$K$23:$L$31,2,FALSE))</f>
        <v/>
      </c>
      <c r="Q20" s="53"/>
      <c r="R20" s="86"/>
      <c r="S20" s="87"/>
      <c r="T20" s="40" t="str">
        <f>IF(R20="","",VLOOKUP(R20,'tables - ne pas toucher'!$E$38:$F$47,2,FALSE))</f>
        <v/>
      </c>
      <c r="U20" s="55">
        <f t="shared" si="0"/>
        <v>0</v>
      </c>
      <c r="V20" s="55"/>
      <c r="W20" s="66"/>
      <c r="X20" s="66"/>
      <c r="Y20" s="66"/>
      <c r="Z20" s="66"/>
    </row>
    <row r="21" spans="2:26" s="20" customFormat="1" ht="15.75" customHeight="1" x14ac:dyDescent="0.25">
      <c r="B21" s="84" t="s">
        <v>10</v>
      </c>
      <c r="C21" s="85"/>
      <c r="D21" s="40">
        <f>SUM(J16:L16)</f>
        <v>0</v>
      </c>
      <c r="F21" s="86"/>
      <c r="G21" s="87"/>
      <c r="H21" s="40" t="str">
        <f>IF(F21="","",VLOOKUP(F21,'tables - ne pas toucher'!$E$23:$F$34,2,FALSE))</f>
        <v/>
      </c>
      <c r="I21" s="53"/>
      <c r="J21" s="86"/>
      <c r="K21" s="87"/>
      <c r="L21" s="40" t="str">
        <f>IF(J21="","",VLOOKUP(J21,'tables - ne pas toucher'!$H$23:$I$34,2,FALSE))</f>
        <v/>
      </c>
      <c r="M21" s="53"/>
      <c r="N21" s="86"/>
      <c r="O21" s="87"/>
      <c r="P21" s="40" t="str">
        <f>IF(N21="","",VLOOKUP(N21,'tables - ne pas toucher'!$K$23:$L$31,2,FALSE))</f>
        <v/>
      </c>
      <c r="Q21" s="53"/>
      <c r="R21" s="86"/>
      <c r="S21" s="87"/>
      <c r="T21" s="40" t="str">
        <f>IF(R21="","",VLOOKUP(R21,'tables - ne pas toucher'!$E$38:$F$47,2,FALSE))</f>
        <v/>
      </c>
      <c r="U21" s="55">
        <f t="shared" si="0"/>
        <v>0</v>
      </c>
      <c r="V21" s="55"/>
      <c r="W21" s="66"/>
      <c r="X21" s="66"/>
      <c r="Y21" s="66"/>
      <c r="Z21" s="66"/>
    </row>
    <row r="22" spans="2:26" s="20" customFormat="1" ht="15.75" customHeight="1" x14ac:dyDescent="0.25">
      <c r="B22" s="84" t="s">
        <v>81</v>
      </c>
      <c r="C22" s="85"/>
      <c r="D22" s="40">
        <f>SUM(N16:P16)</f>
        <v>0</v>
      </c>
      <c r="F22" s="84"/>
      <c r="G22" s="85"/>
      <c r="H22" s="40" t="str">
        <f>IF(F22="","",VLOOKUP(F22,'tables - ne pas toucher'!$E$23:$F$34,2,FALSE))</f>
        <v/>
      </c>
      <c r="I22" s="53"/>
      <c r="J22" s="84"/>
      <c r="K22" s="85"/>
      <c r="L22" s="40" t="str">
        <f>IF(J22="","",VLOOKUP(J22,'tables - ne pas toucher'!$H$23:$I$34,2,FALSE))</f>
        <v/>
      </c>
      <c r="M22" s="53"/>
      <c r="N22" s="84"/>
      <c r="O22" s="85"/>
      <c r="P22" s="40" t="str">
        <f>IF(N22="","",VLOOKUP(N22,'tables - ne pas toucher'!$K$23:$L$31,2,FALSE))</f>
        <v/>
      </c>
      <c r="Q22" s="53"/>
      <c r="R22" s="84"/>
      <c r="S22" s="85"/>
      <c r="T22" s="40" t="str">
        <f>IF(R22="","",VLOOKUP(R22,'tables - ne pas toucher'!$E$38:$F$47,2,FALSE))</f>
        <v/>
      </c>
      <c r="U22" s="55">
        <f t="shared" si="0"/>
        <v>0</v>
      </c>
      <c r="V22" s="55"/>
      <c r="W22" s="66"/>
      <c r="X22" s="66"/>
      <c r="Y22" s="66"/>
      <c r="Z22" s="66"/>
    </row>
    <row r="23" spans="2:26" s="20" customFormat="1" ht="15.75" customHeight="1" x14ac:dyDescent="0.25">
      <c r="B23" s="84" t="s">
        <v>150</v>
      </c>
      <c r="C23" s="85"/>
      <c r="D23" s="40">
        <f>SUM(R16:T16)</f>
        <v>0</v>
      </c>
      <c r="F23" s="84"/>
      <c r="G23" s="85"/>
      <c r="H23" s="40" t="str">
        <f>IF(F23="","",VLOOKUP(F23,'tables - ne pas toucher'!$E$23:$F$34,2,FALSE))</f>
        <v/>
      </c>
      <c r="I23" s="53"/>
      <c r="J23" s="84"/>
      <c r="K23" s="85"/>
      <c r="L23" s="40" t="str">
        <f>IF(J23="","",VLOOKUP(J23,'tables - ne pas toucher'!$H$23:$I$34,2,FALSE))</f>
        <v/>
      </c>
      <c r="M23" s="53"/>
      <c r="N23" s="84"/>
      <c r="O23" s="85"/>
      <c r="P23" s="40" t="str">
        <f>IF(N23="","",VLOOKUP(N23,'tables - ne pas toucher'!$K$23:$L$31,2,FALSE))</f>
        <v/>
      </c>
      <c r="Q23" s="53"/>
      <c r="R23" s="84"/>
      <c r="S23" s="85"/>
      <c r="T23" s="40" t="str">
        <f>IF(R23="","",VLOOKUP(R23,'tables - ne pas toucher'!$E$38:$F$47,2,FALSE))</f>
        <v/>
      </c>
      <c r="U23" s="55">
        <f t="shared" si="0"/>
        <v>0</v>
      </c>
      <c r="V23" s="55"/>
      <c r="W23" s="66"/>
      <c r="X23" s="66"/>
      <c r="Y23" s="66"/>
      <c r="Z23" s="66"/>
    </row>
    <row r="24" spans="2:26" s="20" customFormat="1" ht="15.75" customHeight="1" x14ac:dyDescent="0.25">
      <c r="B24" s="84" t="s">
        <v>11</v>
      </c>
      <c r="C24" s="85"/>
      <c r="D24" s="40">
        <f>SUM(B32:D32)</f>
        <v>0</v>
      </c>
      <c r="F24" s="84"/>
      <c r="G24" s="85"/>
      <c r="H24" s="40" t="str">
        <f>IF(F24="","",VLOOKUP(F24,'tables - ne pas toucher'!$E$23:$F$34,2,FALSE))</f>
        <v/>
      </c>
      <c r="I24" s="53"/>
      <c r="J24" s="84"/>
      <c r="K24" s="85"/>
      <c r="L24" s="40" t="str">
        <f>IF(J24="","",VLOOKUP(J24,'tables - ne pas toucher'!$H$23:$I$34,2,FALSE))</f>
        <v/>
      </c>
      <c r="M24" s="53"/>
      <c r="N24" s="84"/>
      <c r="O24" s="85"/>
      <c r="P24" s="40" t="str">
        <f>IF(N24="","",VLOOKUP(N24,'tables - ne pas toucher'!$K$23:$L$31,2,FALSE))</f>
        <v/>
      </c>
      <c r="Q24" s="53"/>
      <c r="R24" s="84"/>
      <c r="S24" s="85"/>
      <c r="T24" s="40" t="str">
        <f>IF(R24="","",VLOOKUP(R24,'tables - ne pas toucher'!$E$38:$F$47,2,FALSE))</f>
        <v/>
      </c>
      <c r="U24" s="55">
        <f t="shared" si="0"/>
        <v>0</v>
      </c>
      <c r="V24" s="55"/>
      <c r="W24" s="66"/>
      <c r="X24" s="66"/>
      <c r="Y24" s="66"/>
      <c r="Z24" s="66"/>
    </row>
    <row r="25" spans="2:26" s="20" customFormat="1" ht="15.75" customHeight="1" x14ac:dyDescent="0.25">
      <c r="B25" s="84" t="s">
        <v>80</v>
      </c>
      <c r="C25" s="85"/>
      <c r="D25" s="40">
        <f>SUM(F32:H32)</f>
        <v>0</v>
      </c>
      <c r="F25" s="84"/>
      <c r="G25" s="85"/>
      <c r="H25" s="40" t="str">
        <f>IF(F25="","",VLOOKUP(F25,'tables - ne pas toucher'!$E$23:$F$34,2,FALSE))</f>
        <v/>
      </c>
      <c r="I25" s="53"/>
      <c r="J25" s="84"/>
      <c r="K25" s="85"/>
      <c r="L25" s="40" t="str">
        <f>IF(J25="","",VLOOKUP(J25,'tables - ne pas toucher'!$H$23:$I$34,2,FALSE))</f>
        <v/>
      </c>
      <c r="M25" s="53"/>
      <c r="N25" s="84"/>
      <c r="O25" s="85"/>
      <c r="P25" s="40" t="str">
        <f>IF(N25="","",VLOOKUP(N25,'tables - ne pas toucher'!$K$23:$L$31,2,FALSE))</f>
        <v/>
      </c>
      <c r="Q25" s="53"/>
      <c r="R25" s="84"/>
      <c r="S25" s="85"/>
      <c r="T25" s="40" t="str">
        <f>IF(R25="","",VLOOKUP(R25,'tables - ne pas toucher'!$E$38:$F$47,2,FALSE))</f>
        <v/>
      </c>
      <c r="U25" s="55">
        <f t="shared" si="0"/>
        <v>0</v>
      </c>
      <c r="V25" s="55"/>
      <c r="W25" s="66"/>
      <c r="X25" s="66"/>
      <c r="Y25" s="66"/>
      <c r="Z25" s="66"/>
    </row>
    <row r="26" spans="2:26" s="20" customFormat="1" ht="15.75" customHeight="1" x14ac:dyDescent="0.25">
      <c r="B26" s="84" t="s">
        <v>12</v>
      </c>
      <c r="C26" s="85"/>
      <c r="D26" s="40">
        <f>SUM(J32:L32)</f>
        <v>0</v>
      </c>
      <c r="F26" s="84"/>
      <c r="G26" s="85"/>
      <c r="H26" s="40" t="str">
        <f>IF(F26="","",VLOOKUP(F26,'tables - ne pas toucher'!$E$23:$F$34,2,FALSE))</f>
        <v/>
      </c>
      <c r="I26" s="53"/>
      <c r="J26" s="84"/>
      <c r="K26" s="85"/>
      <c r="L26" s="40" t="str">
        <f>IF(J26="","",VLOOKUP(J26,'tables - ne pas toucher'!$H$23:$I$34,2,FALSE))</f>
        <v/>
      </c>
      <c r="M26" s="53"/>
      <c r="N26" s="84"/>
      <c r="O26" s="85"/>
      <c r="P26" s="40" t="str">
        <f>IF(N26="","",VLOOKUP(N26,'tables - ne pas toucher'!$K$23:$L$31,2,FALSE))</f>
        <v/>
      </c>
      <c r="Q26" s="53"/>
      <c r="R26" s="84"/>
      <c r="S26" s="85"/>
      <c r="T26" s="40" t="str">
        <f>IF(R26="","",VLOOKUP(R26,'tables - ne pas toucher'!$E$38:$F$47,2,FALSE))</f>
        <v/>
      </c>
      <c r="U26" s="55">
        <f t="shared" si="0"/>
        <v>0</v>
      </c>
      <c r="V26" s="55"/>
      <c r="W26" s="66"/>
      <c r="X26" s="66"/>
      <c r="Y26" s="66"/>
      <c r="Z26" s="66"/>
    </row>
    <row r="27" spans="2:26" s="20" customFormat="1" ht="15.75" customHeight="1" x14ac:dyDescent="0.25">
      <c r="B27" s="84" t="s">
        <v>148</v>
      </c>
      <c r="C27" s="85"/>
      <c r="D27" s="40">
        <f>SUM(N32:P32)</f>
        <v>0</v>
      </c>
      <c r="F27" s="84"/>
      <c r="G27" s="85"/>
      <c r="H27" s="40" t="str">
        <f>IF(F27="","",VLOOKUP(F27,'tables - ne pas toucher'!$E$23:$F$34,2,FALSE))</f>
        <v/>
      </c>
      <c r="I27" s="53"/>
      <c r="J27" s="84"/>
      <c r="K27" s="85"/>
      <c r="L27" s="40" t="str">
        <f>IF(J27="","",VLOOKUP(J27,'tables - ne pas toucher'!$H$23:$I$34,2,FALSE))</f>
        <v/>
      </c>
      <c r="M27" s="53"/>
      <c r="N27" s="84"/>
      <c r="O27" s="85"/>
      <c r="P27" s="40" t="str">
        <f>IF(N27="","",VLOOKUP(N27,'tables - ne pas toucher'!$K$23:$L$31,2,FALSE))</f>
        <v/>
      </c>
      <c r="Q27" s="53"/>
      <c r="R27" s="84"/>
      <c r="S27" s="85"/>
      <c r="T27" s="40" t="str">
        <f>IF(R27="","",VLOOKUP(R27,'tables - ne pas toucher'!$E$38:$F$47,2,FALSE))</f>
        <v/>
      </c>
      <c r="U27" s="55">
        <f t="shared" si="0"/>
        <v>0</v>
      </c>
      <c r="V27" s="55"/>
      <c r="W27" s="66"/>
      <c r="X27" s="66"/>
      <c r="Y27" s="66"/>
      <c r="Z27" s="66"/>
    </row>
    <row r="28" spans="2:26" s="20" customFormat="1" ht="15.75" customHeight="1" thickBot="1" x14ac:dyDescent="0.3">
      <c r="B28" s="88" t="s">
        <v>82</v>
      </c>
      <c r="C28" s="89"/>
      <c r="D28" s="41">
        <f>SUM(R32:T32)</f>
        <v>0</v>
      </c>
      <c r="F28" s="88"/>
      <c r="G28" s="89"/>
      <c r="H28" s="41" t="str">
        <f>IF(F28="","",VLOOKUP(F28,'tables - ne pas toucher'!$E$23:$F$34,2,FALSE))</f>
        <v/>
      </c>
      <c r="I28" s="53"/>
      <c r="J28" s="88"/>
      <c r="K28" s="89"/>
      <c r="L28" s="41" t="str">
        <f>IF(J28="","",VLOOKUP(J28,'tables - ne pas toucher'!$H$23:$I$34,2,FALSE))</f>
        <v/>
      </c>
      <c r="M28" s="53"/>
      <c r="N28" s="88"/>
      <c r="O28" s="89"/>
      <c r="P28" s="41" t="str">
        <f>IF(N28="","",VLOOKUP(N28,'tables - ne pas toucher'!$K$23:$L$31,2,FALSE))</f>
        <v/>
      </c>
      <c r="Q28" s="53"/>
      <c r="R28" s="88"/>
      <c r="S28" s="89"/>
      <c r="T28" s="41" t="str">
        <f>IF(R28="","",VLOOKUP(R28,'tables - ne pas toucher'!$E$38:$F$47,2,FALSE))</f>
        <v/>
      </c>
      <c r="U28" s="55">
        <f t="shared" si="0"/>
        <v>0</v>
      </c>
      <c r="V28" s="55"/>
      <c r="W28" s="66"/>
      <c r="X28" s="66"/>
      <c r="Y28" s="66"/>
      <c r="Z28" s="66"/>
    </row>
    <row r="29" spans="2:26" s="20" customFormat="1" ht="15.75" thickBot="1" x14ac:dyDescent="0.3">
      <c r="U29" s="55">
        <f>SUM(U18:U28)</f>
        <v>0</v>
      </c>
      <c r="V29" s="55"/>
      <c r="W29" s="66"/>
      <c r="X29" s="66"/>
      <c r="Y29" s="66"/>
      <c r="Z29" s="66"/>
    </row>
    <row r="30" spans="2:26" s="20" customFormat="1" ht="15.75" thickBot="1" x14ac:dyDescent="0.3">
      <c r="B30" s="170" t="s">
        <v>113</v>
      </c>
      <c r="C30" s="171"/>
      <c r="D30" s="172"/>
      <c r="F30" s="170" t="s">
        <v>114</v>
      </c>
      <c r="G30" s="171"/>
      <c r="H30" s="172"/>
      <c r="J30" s="170" t="s">
        <v>115</v>
      </c>
      <c r="K30" s="171"/>
      <c r="L30" s="172"/>
      <c r="N30" s="170" t="s">
        <v>117</v>
      </c>
      <c r="O30" s="171"/>
      <c r="P30" s="172"/>
      <c r="R30" s="170" t="s">
        <v>116</v>
      </c>
      <c r="S30" s="171"/>
      <c r="T30" s="172"/>
      <c r="U30" s="55"/>
      <c r="V30" s="55"/>
      <c r="W30" s="66"/>
      <c r="X30" s="66"/>
      <c r="Y30" s="66"/>
      <c r="Z30" s="66"/>
    </row>
    <row r="31" spans="2:26" s="20" customFormat="1" x14ac:dyDescent="0.25">
      <c r="B31" s="48" t="s">
        <v>43</v>
      </c>
      <c r="C31" s="25" t="s">
        <v>44</v>
      </c>
      <c r="D31" s="36" t="s">
        <v>45</v>
      </c>
      <c r="E31" s="27"/>
      <c r="F31" s="48" t="s">
        <v>43</v>
      </c>
      <c r="G31" s="25" t="s">
        <v>44</v>
      </c>
      <c r="H31" s="36" t="s">
        <v>45</v>
      </c>
      <c r="I31" s="27"/>
      <c r="J31" s="48" t="s">
        <v>43</v>
      </c>
      <c r="K31" s="25" t="s">
        <v>44</v>
      </c>
      <c r="L31" s="36" t="s">
        <v>45</v>
      </c>
      <c r="M31" s="27"/>
      <c r="N31" s="48" t="s">
        <v>43</v>
      </c>
      <c r="O31" s="25" t="s">
        <v>44</v>
      </c>
      <c r="P31" s="36" t="s">
        <v>45</v>
      </c>
      <c r="Q31" s="27"/>
      <c r="R31" s="48" t="s">
        <v>43</v>
      </c>
      <c r="S31" s="25" t="s">
        <v>44</v>
      </c>
      <c r="T31" s="36" t="s">
        <v>45</v>
      </c>
      <c r="U31" s="55"/>
      <c r="V31" s="55"/>
      <c r="W31" s="66"/>
      <c r="X31" s="66"/>
      <c r="Y31" s="66"/>
      <c r="Z31" s="66"/>
    </row>
    <row r="32" spans="2:26" s="20" customFormat="1" ht="15.75" thickBot="1" x14ac:dyDescent="0.3">
      <c r="B32" s="9">
        <f>COUNTIF(D34:D42,1)</f>
        <v>0</v>
      </c>
      <c r="C32" s="8">
        <f>COUNTIF(D34:D42,2)</f>
        <v>0</v>
      </c>
      <c r="D32" s="10">
        <f>COUNTIF(D34:D42,3)</f>
        <v>0</v>
      </c>
      <c r="F32" s="9">
        <f>COUNTIF(H34:H42,1)</f>
        <v>0</v>
      </c>
      <c r="G32" s="8">
        <f>COUNTIF(H34:H42,2)</f>
        <v>0</v>
      </c>
      <c r="H32" s="10">
        <f>COUNTIF(H34:H42,3)</f>
        <v>0</v>
      </c>
      <c r="J32" s="9">
        <f>COUNTIF(L34:L42,1)</f>
        <v>0</v>
      </c>
      <c r="K32" s="8">
        <f>COUNTIF(L34:L42,2)</f>
        <v>0</v>
      </c>
      <c r="L32" s="10">
        <f>COUNTIF(L34:L42,3)</f>
        <v>0</v>
      </c>
      <c r="N32" s="9">
        <f>COUNTIF(P34:P42,1)</f>
        <v>0</v>
      </c>
      <c r="O32" s="8">
        <f>COUNTIF(P34:P42,2)</f>
        <v>0</v>
      </c>
      <c r="P32" s="10">
        <f>COUNTIF(P34:P42,3)</f>
        <v>0</v>
      </c>
      <c r="R32" s="9">
        <f>COUNTIF(T34:T42,1)</f>
        <v>0</v>
      </c>
      <c r="S32" s="8">
        <f>COUNTIF(T34:T42,2)</f>
        <v>0</v>
      </c>
      <c r="T32" s="10">
        <f>COUNTIF(T34:T42,3)</f>
        <v>0</v>
      </c>
      <c r="U32" s="55"/>
      <c r="V32" s="55"/>
      <c r="W32" s="66"/>
      <c r="X32" s="66"/>
      <c r="Y32" s="66"/>
      <c r="Z32" s="66"/>
    </row>
    <row r="33" spans="2:26" s="20" customFormat="1" ht="15.75" thickBot="1" x14ac:dyDescent="0.3">
      <c r="B33" s="95" t="s">
        <v>42</v>
      </c>
      <c r="C33" s="96"/>
      <c r="D33" s="46" t="s">
        <v>35</v>
      </c>
      <c r="E33" s="53"/>
      <c r="F33" s="95" t="s">
        <v>42</v>
      </c>
      <c r="G33" s="96"/>
      <c r="H33" s="46" t="s">
        <v>35</v>
      </c>
      <c r="I33" s="53"/>
      <c r="J33" s="95" t="s">
        <v>42</v>
      </c>
      <c r="K33" s="96"/>
      <c r="L33" s="46" t="s">
        <v>35</v>
      </c>
      <c r="M33" s="53"/>
      <c r="N33" s="95" t="s">
        <v>42</v>
      </c>
      <c r="O33" s="96"/>
      <c r="P33" s="46" t="s">
        <v>35</v>
      </c>
      <c r="Q33" s="53"/>
      <c r="R33" s="95" t="s">
        <v>42</v>
      </c>
      <c r="S33" s="96"/>
      <c r="T33" s="46" t="s">
        <v>35</v>
      </c>
      <c r="U33" s="66"/>
      <c r="V33" s="66"/>
      <c r="W33" s="66"/>
      <c r="X33" s="66"/>
      <c r="Y33" s="66"/>
      <c r="Z33" s="66"/>
    </row>
    <row r="34" spans="2:26" s="20" customFormat="1" x14ac:dyDescent="0.25">
      <c r="B34" s="82"/>
      <c r="C34" s="83"/>
      <c r="D34" s="47" t="str">
        <f>IF(B34="","",VLOOKUP(B34,'tables - ne pas toucher'!$H$38:$I$45,2,FALSE))</f>
        <v/>
      </c>
      <c r="E34" s="53"/>
      <c r="F34" s="82"/>
      <c r="G34" s="83"/>
      <c r="H34" s="47" t="str">
        <f>IF(F34="","",VLOOKUP(F34,'tables - ne pas toucher'!$K$38:$L$45,2,FALSE))</f>
        <v/>
      </c>
      <c r="I34" s="53"/>
      <c r="J34" s="82"/>
      <c r="K34" s="83"/>
      <c r="L34" s="47" t="str">
        <f>IF(J34="","",VLOOKUP(J34,'tables - ne pas toucher'!$E$53:$F$60,2,FALSE))</f>
        <v/>
      </c>
      <c r="M34" s="53"/>
      <c r="N34" s="82"/>
      <c r="O34" s="83"/>
      <c r="P34" s="47" t="str">
        <f>IF(N34="","",VLOOKUP(N34,'tables - ne pas toucher'!$H$53:$I$60,2,FALSE))</f>
        <v/>
      </c>
      <c r="Q34" s="53"/>
      <c r="R34" s="82"/>
      <c r="S34" s="83"/>
      <c r="T34" s="47" t="str">
        <f>IF(R34="","",VLOOKUP(R34,'tables - ne pas toucher'!$K$53:$L$61,2,FALSE))</f>
        <v/>
      </c>
    </row>
    <row r="35" spans="2:26" s="20" customFormat="1" x14ac:dyDescent="0.25">
      <c r="B35" s="86"/>
      <c r="C35" s="87"/>
      <c r="D35" s="40" t="str">
        <f>IF(B35="","",VLOOKUP(B35,'tables - ne pas toucher'!$H$38:$I$45,2,FALSE))</f>
        <v/>
      </c>
      <c r="E35" s="53"/>
      <c r="F35" s="86"/>
      <c r="G35" s="87"/>
      <c r="H35" s="40" t="str">
        <f>IF(F35="","",VLOOKUP(F35,'tables - ne pas toucher'!$K$38:$L$45,2,FALSE))</f>
        <v/>
      </c>
      <c r="I35" s="53"/>
      <c r="J35" s="86"/>
      <c r="K35" s="87"/>
      <c r="L35" s="40" t="str">
        <f>IF(J35="","",VLOOKUP(J35,'tables - ne pas toucher'!$E$53:$F$60,2,FALSE))</f>
        <v/>
      </c>
      <c r="M35" s="53"/>
      <c r="N35" s="86"/>
      <c r="O35" s="87"/>
      <c r="P35" s="40" t="str">
        <f>IF(N35="","",VLOOKUP(N35,'tables - ne pas toucher'!$H$53:$I$60,2,FALSE))</f>
        <v/>
      </c>
      <c r="Q35" s="53"/>
      <c r="R35" s="86"/>
      <c r="S35" s="87"/>
      <c r="T35" s="40" t="str">
        <f>IF(R35="","",VLOOKUP(R35,'tables - ne pas toucher'!$K$53:$L$61,2,FALSE))</f>
        <v/>
      </c>
    </row>
    <row r="36" spans="2:26" s="20" customFormat="1" x14ac:dyDescent="0.25">
      <c r="B36" s="86"/>
      <c r="C36" s="87"/>
      <c r="D36" s="40" t="str">
        <f>IF(B36="","",VLOOKUP(B36,'tables - ne pas toucher'!$H$38:$I$45,2,FALSE))</f>
        <v/>
      </c>
      <c r="E36" s="53"/>
      <c r="F36" s="86"/>
      <c r="G36" s="87"/>
      <c r="H36" s="40" t="str">
        <f>IF(F36="","",VLOOKUP(F36,'tables - ne pas toucher'!$K$38:$L$45,2,FALSE))</f>
        <v/>
      </c>
      <c r="I36" s="53"/>
      <c r="J36" s="86"/>
      <c r="K36" s="87"/>
      <c r="L36" s="40" t="str">
        <f>IF(J36="","",VLOOKUP(J36,'tables - ne pas toucher'!$E$53:$F$60,2,FALSE))</f>
        <v/>
      </c>
      <c r="M36" s="53"/>
      <c r="N36" s="86"/>
      <c r="O36" s="87"/>
      <c r="P36" s="40" t="str">
        <f>IF(N36="","",VLOOKUP(N36,'tables - ne pas toucher'!$H$53:$I$60,2,FALSE))</f>
        <v/>
      </c>
      <c r="Q36" s="53"/>
      <c r="R36" s="86"/>
      <c r="S36" s="87"/>
      <c r="T36" s="40" t="str">
        <f>IF(R36="","",VLOOKUP(R36,'tables - ne pas toucher'!$K$53:$L$61,2,FALSE))</f>
        <v/>
      </c>
    </row>
    <row r="37" spans="2:26" s="20" customFormat="1" x14ac:dyDescent="0.25">
      <c r="B37" s="86"/>
      <c r="C37" s="87"/>
      <c r="D37" s="40" t="str">
        <f>IF(B37="","",VLOOKUP(B37,'tables - ne pas toucher'!$H$38:$I$45,2,FALSE))</f>
        <v/>
      </c>
      <c r="E37" s="53"/>
      <c r="F37" s="86"/>
      <c r="G37" s="87"/>
      <c r="H37" s="40" t="str">
        <f>IF(F37="","",VLOOKUP(F37,'tables - ne pas toucher'!$K$38:$L$45,2,FALSE))</f>
        <v/>
      </c>
      <c r="I37" s="53"/>
      <c r="J37" s="86"/>
      <c r="K37" s="87"/>
      <c r="L37" s="40" t="str">
        <f>IF(J37="","",VLOOKUP(J37,'tables - ne pas toucher'!$E$53:$F$60,2,FALSE))</f>
        <v/>
      </c>
      <c r="M37" s="53"/>
      <c r="N37" s="86"/>
      <c r="O37" s="87"/>
      <c r="P37" s="40" t="str">
        <f>IF(N37="","",VLOOKUP(N37,'tables - ne pas toucher'!$H$53:$I$60,2,FALSE))</f>
        <v/>
      </c>
      <c r="Q37" s="53"/>
      <c r="R37" s="86"/>
      <c r="S37" s="87"/>
      <c r="T37" s="40" t="str">
        <f>IF(R37="","",VLOOKUP(R37,'tables - ne pas toucher'!$K$53:$L$61,2,FALSE))</f>
        <v/>
      </c>
    </row>
    <row r="38" spans="2:26" s="20" customFormat="1" x14ac:dyDescent="0.25">
      <c r="B38" s="84"/>
      <c r="C38" s="85"/>
      <c r="D38" s="40" t="str">
        <f>IF(B38="","",VLOOKUP(B38,'tables - ne pas toucher'!$H$38:$I$45,2,FALSE))</f>
        <v/>
      </c>
      <c r="E38" s="53"/>
      <c r="F38" s="84"/>
      <c r="G38" s="85"/>
      <c r="H38" s="40" t="str">
        <f>IF(F38="","",VLOOKUP(F38,'tables - ne pas toucher'!$K$38:$L$45,2,FALSE))</f>
        <v/>
      </c>
      <c r="I38" s="53"/>
      <c r="J38" s="84"/>
      <c r="K38" s="85"/>
      <c r="L38" s="40" t="str">
        <f>IF(J38="","",VLOOKUP(J38,'tables - ne pas toucher'!$E$53:$F$60,2,FALSE))</f>
        <v/>
      </c>
      <c r="M38" s="53"/>
      <c r="N38" s="84"/>
      <c r="O38" s="85"/>
      <c r="P38" s="40" t="str">
        <f>IF(N38="","",VLOOKUP(N38,'tables - ne pas toucher'!$H$53:$I$60,2,FALSE))</f>
        <v/>
      </c>
      <c r="Q38" s="53"/>
      <c r="R38" s="84"/>
      <c r="S38" s="85"/>
      <c r="T38" s="40" t="str">
        <f>IF(R38="","",VLOOKUP(R38,'tables - ne pas toucher'!$K$53:$L$61,2,FALSE))</f>
        <v/>
      </c>
    </row>
    <row r="39" spans="2:26" s="20" customFormat="1" x14ac:dyDescent="0.25">
      <c r="B39" s="84"/>
      <c r="C39" s="85"/>
      <c r="D39" s="40" t="str">
        <f>IF(B39="","",VLOOKUP(B39,'tables - ne pas toucher'!$H$38:$I$45,2,FALSE))</f>
        <v/>
      </c>
      <c r="E39" s="53"/>
      <c r="F39" s="84"/>
      <c r="G39" s="85"/>
      <c r="H39" s="40" t="str">
        <f>IF(F39="","",VLOOKUP(F39,'tables - ne pas toucher'!$K$38:$L$45,2,FALSE))</f>
        <v/>
      </c>
      <c r="I39" s="53"/>
      <c r="J39" s="84"/>
      <c r="K39" s="85"/>
      <c r="L39" s="40" t="str">
        <f>IF(J39="","",VLOOKUP(J39,'tables - ne pas toucher'!$E$53:$F$60,2,FALSE))</f>
        <v/>
      </c>
      <c r="M39" s="53"/>
      <c r="N39" s="84"/>
      <c r="O39" s="85"/>
      <c r="P39" s="40" t="str">
        <f>IF(N39="","",VLOOKUP(N39,'tables - ne pas toucher'!$H$53:$I$60,2,FALSE))</f>
        <v/>
      </c>
      <c r="Q39" s="53"/>
      <c r="R39" s="84"/>
      <c r="S39" s="85"/>
      <c r="T39" s="40" t="str">
        <f>IF(R39="","",VLOOKUP(R39,'tables - ne pas toucher'!$K$53:$L$61,2,FALSE))</f>
        <v/>
      </c>
    </row>
    <row r="40" spans="2:26" s="20" customFormat="1" x14ac:dyDescent="0.25">
      <c r="B40" s="84"/>
      <c r="C40" s="85"/>
      <c r="D40" s="40" t="str">
        <f>IF(B40="","",VLOOKUP(B40,'tables - ne pas toucher'!$H$38:$I$45,2,FALSE))</f>
        <v/>
      </c>
      <c r="E40" s="53"/>
      <c r="F40" s="84"/>
      <c r="G40" s="85"/>
      <c r="H40" s="40" t="str">
        <f>IF(F40="","",VLOOKUP(F40,'tables - ne pas toucher'!$K$38:$L$45,2,FALSE))</f>
        <v/>
      </c>
      <c r="I40" s="53"/>
      <c r="J40" s="84"/>
      <c r="K40" s="85"/>
      <c r="L40" s="40" t="str">
        <f>IF(J40="","",VLOOKUP(J40,'tables - ne pas toucher'!$E$53:$F$60,2,FALSE))</f>
        <v/>
      </c>
      <c r="M40" s="53"/>
      <c r="N40" s="84"/>
      <c r="O40" s="85"/>
      <c r="P40" s="40" t="str">
        <f>IF(N40="","",VLOOKUP(N40,'tables - ne pas toucher'!$H$53:$I$60,2,FALSE))</f>
        <v/>
      </c>
      <c r="Q40" s="53"/>
      <c r="R40" s="84"/>
      <c r="S40" s="85"/>
      <c r="T40" s="40" t="str">
        <f>IF(R40="","",VLOOKUP(R40,'tables - ne pas toucher'!$K$53:$L$61,2,FALSE))</f>
        <v/>
      </c>
    </row>
    <row r="41" spans="2:26" s="20" customFormat="1" x14ac:dyDescent="0.25">
      <c r="B41" s="84"/>
      <c r="C41" s="85"/>
      <c r="D41" s="40" t="str">
        <f>IF(B41="","",VLOOKUP(B41,'tables - ne pas toucher'!$H$38:$I$45,2,FALSE))</f>
        <v/>
      </c>
      <c r="E41" s="53"/>
      <c r="F41" s="84"/>
      <c r="G41" s="85"/>
      <c r="H41" s="40" t="str">
        <f>IF(F41="","",VLOOKUP(F41,'tables - ne pas toucher'!$K$38:$L$45,2,FALSE))</f>
        <v/>
      </c>
      <c r="I41" s="53"/>
      <c r="J41" s="84"/>
      <c r="K41" s="85"/>
      <c r="L41" s="40" t="str">
        <f>IF(J41="","",VLOOKUP(J41,'tables - ne pas toucher'!$E$53:$F$60,2,FALSE))</f>
        <v/>
      </c>
      <c r="M41" s="53"/>
      <c r="N41" s="84"/>
      <c r="O41" s="85"/>
      <c r="P41" s="40" t="str">
        <f>IF(N41="","",VLOOKUP(N41,'tables - ne pas toucher'!$H$53:$I$60,2,FALSE))</f>
        <v/>
      </c>
      <c r="Q41" s="53"/>
      <c r="R41" s="84"/>
      <c r="S41" s="85"/>
      <c r="T41" s="40" t="str">
        <f>IF(R41="","",VLOOKUP(R41,'tables - ne pas toucher'!$K$53:$L$61,2,FALSE))</f>
        <v/>
      </c>
    </row>
    <row r="42" spans="2:26" s="20" customFormat="1" ht="15.75" thickBot="1" x14ac:dyDescent="0.3">
      <c r="B42" s="88"/>
      <c r="C42" s="89"/>
      <c r="D42" s="41" t="str">
        <f>IF(B42="","",VLOOKUP(B42,'tables - ne pas toucher'!$H$38:$I$45,2,FALSE))</f>
        <v/>
      </c>
      <c r="E42" s="53"/>
      <c r="F42" s="88"/>
      <c r="G42" s="89"/>
      <c r="H42" s="41" t="str">
        <f>IF(F42="","",VLOOKUP(F42,'tables - ne pas toucher'!$K$38:$L$45,2,FALSE))</f>
        <v/>
      </c>
      <c r="I42" s="53"/>
      <c r="J42" s="88"/>
      <c r="K42" s="89"/>
      <c r="L42" s="41" t="str">
        <f>IF(J42="","",VLOOKUP(J42,'tables - ne pas toucher'!$E$53:$F$60,2,FALSE))</f>
        <v/>
      </c>
      <c r="M42" s="53"/>
      <c r="N42" s="88"/>
      <c r="O42" s="89"/>
      <c r="P42" s="41" t="str">
        <f>IF(N42="","",VLOOKUP(N42,'tables - ne pas toucher'!$H$53:$I$60,2,FALSE))</f>
        <v/>
      </c>
      <c r="Q42" s="53"/>
      <c r="R42" s="88"/>
      <c r="S42" s="89"/>
      <c r="T42" s="41" t="str">
        <f>IF(R42="","",VLOOKUP(R42,'tables - ne pas toucher'!$K$53:$L$61,2,FALSE))</f>
        <v/>
      </c>
    </row>
    <row r="43" spans="2:26" s="20" customFormat="1" ht="15.75" thickBot="1" x14ac:dyDescent="0.3">
      <c r="C43" s="63"/>
      <c r="D43" s="64"/>
      <c r="E43" s="53"/>
      <c r="F43" s="63"/>
      <c r="G43" s="63"/>
      <c r="H43" s="64"/>
      <c r="I43" s="53"/>
      <c r="J43" s="63"/>
      <c r="K43" s="63"/>
      <c r="L43" s="64"/>
      <c r="M43" s="53"/>
      <c r="N43" s="63"/>
      <c r="O43" s="63"/>
      <c r="P43" s="64"/>
      <c r="Q43" s="63"/>
      <c r="R43" s="63"/>
      <c r="S43" s="63"/>
      <c r="T43" s="64"/>
    </row>
    <row r="44" spans="2:26" s="20" customFormat="1" ht="15.75" thickBot="1" x14ac:dyDescent="0.3">
      <c r="B44" s="63"/>
      <c r="C44" s="63"/>
      <c r="D44" s="64"/>
      <c r="E44" s="53"/>
      <c r="F44" s="63"/>
      <c r="G44" s="63"/>
      <c r="H44" s="64"/>
      <c r="I44" s="53"/>
      <c r="J44" s="63"/>
      <c r="K44" s="63"/>
      <c r="L44" s="64"/>
      <c r="M44" s="69" t="s">
        <v>151</v>
      </c>
      <c r="N44" s="70"/>
      <c r="O44" s="70"/>
      <c r="P44" s="70"/>
      <c r="Q44" s="71"/>
      <c r="R44" s="63"/>
      <c r="S44" s="63"/>
      <c r="T44" s="64"/>
    </row>
    <row r="45" spans="2:26" s="20" customFormat="1" x14ac:dyDescent="0.25">
      <c r="M45" s="76" t="s">
        <v>121</v>
      </c>
      <c r="N45" s="77"/>
      <c r="O45" s="77" t="s">
        <v>125</v>
      </c>
      <c r="P45" s="77"/>
      <c r="Q45" s="81"/>
    </row>
    <row r="46" spans="2:26" s="20" customFormat="1" x14ac:dyDescent="0.25">
      <c r="M46" s="72" t="s">
        <v>118</v>
      </c>
      <c r="N46" s="73"/>
      <c r="O46" s="73"/>
      <c r="P46" s="73"/>
      <c r="Q46" s="80"/>
    </row>
    <row r="47" spans="2:26" s="20" customFormat="1" ht="18" customHeight="1" x14ac:dyDescent="0.25">
      <c r="M47" s="72" t="s">
        <v>118</v>
      </c>
      <c r="N47" s="73"/>
      <c r="O47" s="73"/>
      <c r="P47" s="73"/>
      <c r="Q47" s="80"/>
    </row>
    <row r="48" spans="2:26" s="20" customFormat="1" ht="31.5" customHeight="1" x14ac:dyDescent="0.25">
      <c r="C48" s="173" t="s">
        <v>187</v>
      </c>
      <c r="D48" s="173"/>
      <c r="E48" s="173"/>
      <c r="M48" s="72" t="s">
        <v>119</v>
      </c>
      <c r="N48" s="73"/>
      <c r="O48" s="73"/>
      <c r="P48" s="73"/>
      <c r="Q48" s="80"/>
    </row>
    <row r="49" spans="13:17" s="20" customFormat="1" ht="15.75" thickBot="1" x14ac:dyDescent="0.3">
      <c r="M49" s="74" t="s">
        <v>120</v>
      </c>
      <c r="N49" s="75"/>
      <c r="O49" s="78"/>
      <c r="P49" s="78"/>
      <c r="Q49" s="79"/>
    </row>
    <row r="50" spans="13:17" s="20" customFormat="1" x14ac:dyDescent="0.25">
      <c r="M50" s="27"/>
      <c r="N50" s="27"/>
      <c r="O50" s="27"/>
      <c r="P50" s="27"/>
    </row>
    <row r="51" spans="13:17" s="20" customFormat="1" x14ac:dyDescent="0.25"/>
    <row r="52" spans="13:17" s="20" customFormat="1" x14ac:dyDescent="0.25"/>
    <row r="53" spans="13:17" s="20" customFormat="1" x14ac:dyDescent="0.25"/>
    <row r="54" spans="13:17" s="20" customFormat="1" x14ac:dyDescent="0.25"/>
    <row r="55" spans="13:17" s="20" customFormat="1" x14ac:dyDescent="0.25"/>
    <row r="56" spans="13:17" s="20" customFormat="1" x14ac:dyDescent="0.25"/>
    <row r="57" spans="13:17" s="20" customFormat="1" x14ac:dyDescent="0.25"/>
    <row r="58" spans="13:17" x14ac:dyDescent="0.25">
      <c r="M58" s="20"/>
      <c r="N58" s="20"/>
      <c r="O58" s="20"/>
      <c r="P58" s="20"/>
    </row>
  </sheetData>
  <customSheetViews>
    <customSheetView guid="{7AD9E354-7F49-4B4B-A305-D202EF0375A9}" showPageBreaks="1" hiddenColumns="1" topLeftCell="E1">
      <selection sqref="A1:AA28"/>
      <pageMargins left="0.70866141732283472" right="0.70866141732283472" top="0.74803149606299213" bottom="0.74803149606299213" header="0.31496062992125984" footer="0.31496062992125984"/>
      <pageSetup orientation="landscape" horizontalDpi="0" verticalDpi="0" r:id="rId1"/>
    </customSheetView>
  </customSheetViews>
  <mergeCells count="166">
    <mergeCell ref="C48:E48"/>
    <mergeCell ref="R40:S40"/>
    <mergeCell ref="R41:S41"/>
    <mergeCell ref="R42:S42"/>
    <mergeCell ref="J41:K41"/>
    <mergeCell ref="J42:K4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B41:C41"/>
    <mergeCell ref="B42:C42"/>
    <mergeCell ref="F33:G33"/>
    <mergeCell ref="F34:G34"/>
    <mergeCell ref="F35:G35"/>
    <mergeCell ref="F36:G36"/>
    <mergeCell ref="F37:G37"/>
    <mergeCell ref="F38:G38"/>
    <mergeCell ref="F40:G40"/>
    <mergeCell ref="F41:G41"/>
    <mergeCell ref="F42:G42"/>
    <mergeCell ref="R30:T30"/>
    <mergeCell ref="B33:C33"/>
    <mergeCell ref="B34:C34"/>
    <mergeCell ref="B35:C35"/>
    <mergeCell ref="B36:C36"/>
    <mergeCell ref="B37:C37"/>
    <mergeCell ref="B38:C38"/>
    <mergeCell ref="B39:C39"/>
    <mergeCell ref="B40:C40"/>
    <mergeCell ref="J33:K33"/>
    <mergeCell ref="J34:K34"/>
    <mergeCell ref="J35:K35"/>
    <mergeCell ref="J36:K36"/>
    <mergeCell ref="J37:K37"/>
    <mergeCell ref="J38:K38"/>
    <mergeCell ref="J39:K39"/>
    <mergeCell ref="J40:K40"/>
    <mergeCell ref="R33:S33"/>
    <mergeCell ref="R34:S34"/>
    <mergeCell ref="R35:S35"/>
    <mergeCell ref="R36:S36"/>
    <mergeCell ref="R37:S37"/>
    <mergeCell ref="R38:S38"/>
    <mergeCell ref="R39:S39"/>
    <mergeCell ref="B30:D30"/>
    <mergeCell ref="F30:H30"/>
    <mergeCell ref="J30:L30"/>
    <mergeCell ref="N30:P30"/>
    <mergeCell ref="B24:C24"/>
    <mergeCell ref="B25:C25"/>
    <mergeCell ref="B26:C26"/>
    <mergeCell ref="B27:C27"/>
    <mergeCell ref="B28:C28"/>
    <mergeCell ref="F28:G28"/>
    <mergeCell ref="F27:G27"/>
    <mergeCell ref="F26:G26"/>
    <mergeCell ref="F25:G25"/>
    <mergeCell ref="F24:G24"/>
    <mergeCell ref="J27:K27"/>
    <mergeCell ref="F39:G39"/>
    <mergeCell ref="B22:C22"/>
    <mergeCell ref="B23:C23"/>
    <mergeCell ref="N5:O6"/>
    <mergeCell ref="N9:Q9"/>
    <mergeCell ref="H5:I5"/>
    <mergeCell ref="J5:L5"/>
    <mergeCell ref="H6:I6"/>
    <mergeCell ref="F14:H14"/>
    <mergeCell ref="J14:L14"/>
    <mergeCell ref="N14:P14"/>
    <mergeCell ref="B16:C16"/>
    <mergeCell ref="N11:T11"/>
    <mergeCell ref="B17:C17"/>
    <mergeCell ref="J17:K17"/>
    <mergeCell ref="R17:S17"/>
    <mergeCell ref="P7:T8"/>
    <mergeCell ref="P5:T6"/>
    <mergeCell ref="R14:T14"/>
    <mergeCell ref="F23:G23"/>
    <mergeCell ref="F22:G22"/>
    <mergeCell ref="F19:G19"/>
    <mergeCell ref="F18:G18"/>
    <mergeCell ref="B19:C19"/>
    <mergeCell ref="B18:C18"/>
    <mergeCell ref="N4:T4"/>
    <mergeCell ref="B9:D10"/>
    <mergeCell ref="B4:L4"/>
    <mergeCell ref="B1:T2"/>
    <mergeCell ref="G10:H10"/>
    <mergeCell ref="I9:J9"/>
    <mergeCell ref="K9:L9"/>
    <mergeCell ref="H7:I8"/>
    <mergeCell ref="J7:L8"/>
    <mergeCell ref="E9:F9"/>
    <mergeCell ref="E10:F10"/>
    <mergeCell ref="G9:H9"/>
    <mergeCell ref="J10:L10"/>
    <mergeCell ref="J6:L6"/>
    <mergeCell ref="N10:Q10"/>
    <mergeCell ref="N7:O8"/>
    <mergeCell ref="B5:C5"/>
    <mergeCell ref="B6:C6"/>
    <mergeCell ref="B7:C8"/>
    <mergeCell ref="D7:G8"/>
    <mergeCell ref="D6:G6"/>
    <mergeCell ref="D5:G5"/>
    <mergeCell ref="R10:T10"/>
    <mergeCell ref="R9:T9"/>
    <mergeCell ref="B14:C14"/>
    <mergeCell ref="F21:G21"/>
    <mergeCell ref="F20:G20"/>
    <mergeCell ref="B21:C21"/>
    <mergeCell ref="B20:C20"/>
    <mergeCell ref="B15:D15"/>
    <mergeCell ref="F17:G17"/>
    <mergeCell ref="J28:K28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J23:K23"/>
    <mergeCell ref="J24:K24"/>
    <mergeCell ref="J25:K25"/>
    <mergeCell ref="J26:K26"/>
    <mergeCell ref="J18:K18"/>
    <mergeCell ref="J19:K19"/>
    <mergeCell ref="J20:K20"/>
    <mergeCell ref="J21:K21"/>
    <mergeCell ref="J22:K22"/>
    <mergeCell ref="R28:S28"/>
    <mergeCell ref="R23:S23"/>
    <mergeCell ref="R24:S24"/>
    <mergeCell ref="R25:S25"/>
    <mergeCell ref="R26:S26"/>
    <mergeCell ref="R27:S27"/>
    <mergeCell ref="R18:S18"/>
    <mergeCell ref="R19:S19"/>
    <mergeCell ref="R20:S20"/>
    <mergeCell ref="R21:S21"/>
    <mergeCell ref="R22:S22"/>
    <mergeCell ref="M44:Q44"/>
    <mergeCell ref="M48:N48"/>
    <mergeCell ref="M47:N47"/>
    <mergeCell ref="M46:N46"/>
    <mergeCell ref="M49:N49"/>
    <mergeCell ref="M45:N45"/>
    <mergeCell ref="O49:Q49"/>
    <mergeCell ref="O48:Q48"/>
    <mergeCell ref="O47:Q47"/>
    <mergeCell ref="O46:Q46"/>
    <mergeCell ref="O45:Q45"/>
  </mergeCells>
  <conditionalFormatting sqref="D16">
    <cfRule type="expression" dxfId="5" priority="16">
      <formula>(SUM(F16:H16,J16:L16,N16:P16,R16:T16,B32:D32,F32:H32,J32:L32,N32:P32,R32:T32)&gt;$D$16)</formula>
    </cfRule>
  </conditionalFormatting>
  <conditionalFormatting sqref="D17">
    <cfRule type="expression" dxfId="4" priority="15">
      <formula>(SUM(F16,J16,N16,R16,R32,N32,J32,F32,B32)&gt;$D$17)</formula>
    </cfRule>
  </conditionalFormatting>
  <conditionalFormatting sqref="D18">
    <cfRule type="expression" dxfId="3" priority="14">
      <formula>(SUM(G16,K16,O16,S16,C32,G32,K32,O32,S32)&gt;$D$18)</formula>
    </cfRule>
  </conditionalFormatting>
  <conditionalFormatting sqref="D19">
    <cfRule type="expression" dxfId="2" priority="13">
      <formula>(SUM(H16,L16,P16,T16,D32,H32,L32,P32,T32)&gt;$D$19)</formula>
    </cfRule>
  </conditionalFormatting>
  <conditionalFormatting sqref="C43 F18:G28 J18:K28 N18:O28 R18:S28 B34:C42 F34:G44 J34:K44 R34:S44 N34:O43 O45 B44:C44">
    <cfRule type="duplicateValues" dxfId="1" priority="11"/>
  </conditionalFormatting>
  <conditionalFormatting sqref="O45:O49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scale="70" orientation="landscape" horizontalDpi="300" verticalDpi="300" r:id="rId2"/>
  <extLst>
    <ext xmlns:x14="http://schemas.microsoft.com/office/spreadsheetml/2009/9/main" uri="{CCE6A557-97BC-4b89-ADB6-D9C93CAAB3DF}">
      <x14:dataValidations xmlns:xm="http://schemas.microsoft.com/office/excel/2006/main" disablePrompts="1" count="14">
        <x14:dataValidation type="list" allowBlank="1" showInputMessage="1" showErrorMessage="1">
          <x14:formula1>
            <xm:f>'tables - ne pas toucher'!$B$4:$B$12</xm:f>
          </x14:formula1>
          <xm:sqref>E10:H10 E9:L9</xm:sqref>
        </x14:dataValidation>
        <x14:dataValidation type="list" allowBlank="1" showInputMessage="1" showErrorMessage="1">
          <x14:formula1>
            <xm:f>'tables - ne pas toucher'!$B$16:$B$20</xm:f>
          </x14:formula1>
          <xm:sqref>P7:T8</xm:sqref>
        </x14:dataValidation>
        <x14:dataValidation type="list" allowBlank="1" showInputMessage="1" showErrorMessage="1">
          <x14:formula1>
            <xm:f>'tables - ne pas toucher'!$B$23:$B$30</xm:f>
          </x14:formula1>
          <xm:sqref>N10:Q10</xm:sqref>
        </x14:dataValidation>
        <x14:dataValidation type="list" allowBlank="1" showInputMessage="1" showErrorMessage="1">
          <x14:formula1>
            <xm:f>'tables - ne pas toucher'!$E$23:$E$34</xm:f>
          </x14:formula1>
          <xm:sqref>F18:F28 G22:G28 G18:G19</xm:sqref>
        </x14:dataValidation>
        <x14:dataValidation type="list" allowBlank="1" showInputMessage="1" showErrorMessage="1">
          <x14:formula1>
            <xm:f>'tables - ne pas toucher'!$H$23:$H$34</xm:f>
          </x14:formula1>
          <xm:sqref>J18:K28</xm:sqref>
        </x14:dataValidation>
        <x14:dataValidation type="list" allowBlank="1" showInputMessage="1" showErrorMessage="1">
          <x14:formula1>
            <xm:f>'tables - ne pas toucher'!$K$23:$K$31</xm:f>
          </x14:formula1>
          <xm:sqref>N18:O28</xm:sqref>
        </x14:dataValidation>
        <x14:dataValidation type="list" allowBlank="1" showInputMessage="1" showErrorMessage="1">
          <x14:formula1>
            <xm:f>'tables - ne pas toucher'!$E$38:$E$47</xm:f>
          </x14:formula1>
          <xm:sqref>R18:S28</xm:sqref>
        </x14:dataValidation>
        <x14:dataValidation type="list" allowBlank="1" showInputMessage="1" showErrorMessage="1">
          <x14:formula1>
            <xm:f>'tables - ne pas toucher'!$H$38:$H$45</xm:f>
          </x14:formula1>
          <xm:sqref>B34:C42</xm:sqref>
        </x14:dataValidation>
        <x14:dataValidation type="list" allowBlank="1" showInputMessage="1" showErrorMessage="1">
          <x14:formula1>
            <xm:f>'tables - ne pas toucher'!$K$38:$K$45</xm:f>
          </x14:formula1>
          <xm:sqref>F34:G42</xm:sqref>
        </x14:dataValidation>
        <x14:dataValidation type="list" allowBlank="1" showInputMessage="1" showErrorMessage="1">
          <x14:formula1>
            <xm:f>'tables - ne pas toucher'!$E$53:$E$60</xm:f>
          </x14:formula1>
          <xm:sqref>J34:K42</xm:sqref>
        </x14:dataValidation>
        <x14:dataValidation type="list" allowBlank="1" showInputMessage="1" showErrorMessage="1">
          <x14:formula1>
            <xm:f>'tables - ne pas toucher'!$H$53:$H$60</xm:f>
          </x14:formula1>
          <xm:sqref>N34:O42</xm:sqref>
        </x14:dataValidation>
        <x14:dataValidation type="list" allowBlank="1" showInputMessage="1" showErrorMessage="1">
          <x14:formula1>
            <xm:f>'tables - ne pas toucher'!$K$53:$K$61</xm:f>
          </x14:formula1>
          <xm:sqref>R34:S42</xm:sqref>
        </x14:dataValidation>
        <x14:dataValidation type="list" allowBlank="1" showInputMessage="1" showErrorMessage="1">
          <x14:formula1>
            <xm:f>'tables - ne pas toucher'!$B$34:$B$38</xm:f>
          </x14:formula1>
          <xm:sqref>O45</xm:sqref>
        </x14:dataValidation>
        <x14:dataValidation type="list" allowBlank="1" showInputMessage="1" showErrorMessage="1">
          <x14:formula1>
            <xm:f>'tables - ne pas toucher'!$B$41:$B$60</xm:f>
          </x14:formula1>
          <xm:sqref>O46:O48 O49:Q49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4"/>
  <sheetViews>
    <sheetView topLeftCell="A28" workbookViewId="0">
      <selection activeCell="M40" sqref="M40"/>
    </sheetView>
  </sheetViews>
  <sheetFormatPr defaultRowHeight="15" x14ac:dyDescent="0.25"/>
  <cols>
    <col min="2" max="2" width="30.28515625" customWidth="1"/>
    <col min="4" max="4" width="24.140625" customWidth="1"/>
    <col min="5" max="5" width="17.85546875" style="20" customWidth="1"/>
    <col min="6" max="6" width="8.140625" style="27" customWidth="1"/>
    <col min="7" max="7" width="9.140625" style="20"/>
    <col min="8" max="8" width="17.85546875" style="20" customWidth="1"/>
    <col min="9" max="9" width="9.140625" style="27"/>
    <col min="11" max="11" width="18.140625" customWidth="1"/>
    <col min="12" max="12" width="9.140625" style="7"/>
  </cols>
  <sheetData>
    <row r="2" spans="2:9" ht="15.75" thickBot="1" x14ac:dyDescent="0.3"/>
    <row r="3" spans="2:9" ht="15.75" thickBot="1" x14ac:dyDescent="0.3">
      <c r="B3" s="16" t="s">
        <v>152</v>
      </c>
      <c r="E3" s="176" t="s">
        <v>167</v>
      </c>
      <c r="F3" s="177"/>
      <c r="G3" s="177"/>
      <c r="H3" s="177"/>
      <c r="I3" s="178"/>
    </row>
    <row r="4" spans="2:9" ht="60.75" thickBot="1" x14ac:dyDescent="0.3">
      <c r="B4" s="15" t="s">
        <v>20</v>
      </c>
      <c r="E4" s="17" t="s">
        <v>168</v>
      </c>
      <c r="F4" s="17" t="s">
        <v>169</v>
      </c>
      <c r="G4" s="21" t="s">
        <v>170</v>
      </c>
      <c r="H4" s="22" t="s">
        <v>171</v>
      </c>
      <c r="I4" s="22" t="s">
        <v>172</v>
      </c>
    </row>
    <row r="5" spans="2:9" ht="15.75" thickBot="1" x14ac:dyDescent="0.3">
      <c r="B5" s="13" t="s">
        <v>153</v>
      </c>
      <c r="E5" s="18">
        <v>0</v>
      </c>
      <c r="F5" s="23">
        <v>6</v>
      </c>
      <c r="G5" s="23">
        <v>3</v>
      </c>
      <c r="H5" s="23">
        <v>2</v>
      </c>
      <c r="I5" s="23">
        <v>1</v>
      </c>
    </row>
    <row r="6" spans="2:9" ht="15.75" thickBot="1" x14ac:dyDescent="0.3">
      <c r="B6" s="13" t="s">
        <v>154</v>
      </c>
      <c r="E6" s="19">
        <v>2</v>
      </c>
      <c r="F6" s="24">
        <v>7</v>
      </c>
      <c r="G6" s="24">
        <v>4</v>
      </c>
      <c r="H6" s="24">
        <v>2</v>
      </c>
      <c r="I6" s="24">
        <v>1</v>
      </c>
    </row>
    <row r="7" spans="2:9" ht="15.75" thickBot="1" x14ac:dyDescent="0.3">
      <c r="B7" s="13" t="s">
        <v>155</v>
      </c>
      <c r="E7" s="19">
        <v>4</v>
      </c>
      <c r="F7" s="24">
        <v>8</v>
      </c>
      <c r="G7" s="24">
        <v>5</v>
      </c>
      <c r="H7" s="24">
        <v>2</v>
      </c>
      <c r="I7" s="24">
        <v>1</v>
      </c>
    </row>
    <row r="8" spans="2:9" ht="15.75" thickBot="1" x14ac:dyDescent="0.3">
      <c r="B8" s="13" t="s">
        <v>15</v>
      </c>
      <c r="E8" s="19">
        <v>6</v>
      </c>
      <c r="F8" s="24">
        <v>9</v>
      </c>
      <c r="G8" s="24">
        <v>5</v>
      </c>
      <c r="H8" s="24">
        <v>3</v>
      </c>
      <c r="I8" s="24">
        <v>1</v>
      </c>
    </row>
    <row r="9" spans="2:9" ht="15.75" thickBot="1" x14ac:dyDescent="0.3">
      <c r="B9" s="13" t="s">
        <v>16</v>
      </c>
      <c r="E9" s="19">
        <v>8</v>
      </c>
      <c r="F9" s="24">
        <v>10</v>
      </c>
      <c r="G9" s="24">
        <v>6</v>
      </c>
      <c r="H9" s="24">
        <v>3</v>
      </c>
      <c r="I9" s="24">
        <v>1</v>
      </c>
    </row>
    <row r="10" spans="2:9" ht="15.75" thickBot="1" x14ac:dyDescent="0.3">
      <c r="B10" s="13" t="s">
        <v>17</v>
      </c>
      <c r="E10" s="19">
        <v>10</v>
      </c>
      <c r="F10" s="24">
        <v>11</v>
      </c>
      <c r="G10" s="24">
        <v>6</v>
      </c>
      <c r="H10" s="24">
        <v>3</v>
      </c>
      <c r="I10" s="24">
        <v>2</v>
      </c>
    </row>
    <row r="11" spans="2:9" ht="15.75" thickBot="1" x14ac:dyDescent="0.3">
      <c r="B11" s="13" t="s">
        <v>18</v>
      </c>
      <c r="E11" s="19">
        <v>12</v>
      </c>
      <c r="F11" s="24">
        <v>12</v>
      </c>
      <c r="G11" s="24">
        <v>6</v>
      </c>
      <c r="H11" s="24">
        <v>4</v>
      </c>
      <c r="I11" s="24">
        <v>2</v>
      </c>
    </row>
    <row r="12" spans="2:9" ht="15.75" thickBot="1" x14ac:dyDescent="0.3">
      <c r="B12" s="14" t="s">
        <v>19</v>
      </c>
      <c r="E12" s="19">
        <v>14</v>
      </c>
      <c r="F12" s="24">
        <v>13</v>
      </c>
      <c r="G12" s="24">
        <v>7</v>
      </c>
      <c r="H12" s="24">
        <v>4</v>
      </c>
      <c r="I12" s="24">
        <v>2</v>
      </c>
    </row>
    <row r="13" spans="2:9" ht="15.75" thickBot="1" x14ac:dyDescent="0.3">
      <c r="E13" s="19">
        <v>16</v>
      </c>
      <c r="F13" s="24">
        <v>14</v>
      </c>
      <c r="G13" s="24">
        <v>8</v>
      </c>
      <c r="H13" s="24">
        <v>4</v>
      </c>
      <c r="I13" s="24">
        <v>2</v>
      </c>
    </row>
    <row r="14" spans="2:9" ht="15.75" thickBot="1" x14ac:dyDescent="0.3">
      <c r="E14" s="19">
        <v>18</v>
      </c>
      <c r="F14" s="24">
        <v>15</v>
      </c>
      <c r="G14" s="24">
        <v>8</v>
      </c>
      <c r="H14" s="24">
        <v>5</v>
      </c>
      <c r="I14" s="24">
        <v>2</v>
      </c>
    </row>
    <row r="15" spans="2:9" ht="15.75" thickBot="1" x14ac:dyDescent="0.3">
      <c r="B15" s="16" t="s">
        <v>156</v>
      </c>
      <c r="E15" s="19">
        <v>20</v>
      </c>
      <c r="F15" s="24">
        <v>16</v>
      </c>
      <c r="G15" s="24">
        <v>9</v>
      </c>
      <c r="H15" s="24">
        <v>5</v>
      </c>
      <c r="I15" s="24">
        <v>2</v>
      </c>
    </row>
    <row r="16" spans="2:9" ht="15.75" thickBot="1" x14ac:dyDescent="0.3">
      <c r="B16" s="13" t="s">
        <v>21</v>
      </c>
      <c r="E16" s="19">
        <v>22</v>
      </c>
      <c r="F16" s="24">
        <v>17</v>
      </c>
      <c r="G16" s="24">
        <v>9</v>
      </c>
      <c r="H16" s="24">
        <v>5</v>
      </c>
      <c r="I16" s="24">
        <v>3</v>
      </c>
    </row>
    <row r="17" spans="2:12" ht="15.75" thickBot="1" x14ac:dyDescent="0.3">
      <c r="B17" s="13" t="s">
        <v>22</v>
      </c>
      <c r="E17" s="19">
        <v>24</v>
      </c>
      <c r="F17" s="24">
        <v>18</v>
      </c>
      <c r="G17" s="24">
        <v>9</v>
      </c>
      <c r="H17" s="24">
        <v>6</v>
      </c>
      <c r="I17" s="24">
        <v>3</v>
      </c>
    </row>
    <row r="18" spans="2:12" ht="15.75" thickBot="1" x14ac:dyDescent="0.3">
      <c r="B18" s="13" t="s">
        <v>158</v>
      </c>
      <c r="E18" s="19">
        <v>26</v>
      </c>
      <c r="F18" s="24">
        <v>19</v>
      </c>
      <c r="G18" s="24">
        <v>10</v>
      </c>
      <c r="H18" s="24">
        <v>6</v>
      </c>
      <c r="I18" s="24">
        <v>3</v>
      </c>
    </row>
    <row r="19" spans="2:12" ht="15.75" thickBot="1" x14ac:dyDescent="0.3">
      <c r="B19" s="13" t="s">
        <v>23</v>
      </c>
      <c r="E19" s="19">
        <v>28</v>
      </c>
      <c r="F19" s="24">
        <v>20</v>
      </c>
      <c r="G19" s="24">
        <v>11</v>
      </c>
      <c r="H19" s="24">
        <v>6</v>
      </c>
      <c r="I19" s="24">
        <v>3</v>
      </c>
    </row>
    <row r="20" spans="2:12" ht="15.75" thickBot="1" x14ac:dyDescent="0.3">
      <c r="B20" s="14" t="s">
        <v>157</v>
      </c>
    </row>
    <row r="21" spans="2:12" ht="15.75" thickBot="1" x14ac:dyDescent="0.3">
      <c r="E21" s="174" t="s">
        <v>9</v>
      </c>
      <c r="F21" s="175"/>
      <c r="H21" s="174" t="s">
        <v>10</v>
      </c>
      <c r="I21" s="175"/>
      <c r="K21" s="174" t="s">
        <v>81</v>
      </c>
      <c r="L21" s="175"/>
    </row>
    <row r="22" spans="2:12" ht="15.75" thickBot="1" x14ac:dyDescent="0.3">
      <c r="B22" s="16" t="s">
        <v>159</v>
      </c>
      <c r="E22" s="31" t="s">
        <v>177</v>
      </c>
      <c r="F22" s="49" t="s">
        <v>178</v>
      </c>
      <c r="H22" s="31" t="s">
        <v>177</v>
      </c>
      <c r="I22" s="49" t="s">
        <v>178</v>
      </c>
      <c r="K22" s="31" t="s">
        <v>177</v>
      </c>
      <c r="L22" s="49" t="s">
        <v>178</v>
      </c>
    </row>
    <row r="23" spans="2:12" x14ac:dyDescent="0.25">
      <c r="B23" s="4" t="s">
        <v>31</v>
      </c>
      <c r="E23" s="29" t="s">
        <v>33</v>
      </c>
      <c r="F23" s="44">
        <v>1</v>
      </c>
      <c r="H23" s="29" t="s">
        <v>46</v>
      </c>
      <c r="I23" s="44">
        <v>1</v>
      </c>
      <c r="K23" s="29" t="s">
        <v>58</v>
      </c>
      <c r="L23" s="44">
        <v>1</v>
      </c>
    </row>
    <row r="24" spans="2:12" s="20" customFormat="1" ht="30" x14ac:dyDescent="0.25">
      <c r="B24" s="28" t="s">
        <v>24</v>
      </c>
      <c r="E24" s="43" t="s">
        <v>173</v>
      </c>
      <c r="F24" s="44">
        <v>1</v>
      </c>
      <c r="H24" s="29" t="s">
        <v>47</v>
      </c>
      <c r="I24" s="44">
        <v>1</v>
      </c>
      <c r="K24" s="29" t="s">
        <v>59</v>
      </c>
      <c r="L24" s="44">
        <v>1</v>
      </c>
    </row>
    <row r="25" spans="2:12" ht="45" x14ac:dyDescent="0.25">
      <c r="B25" s="13" t="s">
        <v>25</v>
      </c>
      <c r="E25" s="29" t="s">
        <v>188</v>
      </c>
      <c r="F25" s="44">
        <v>1</v>
      </c>
      <c r="H25" s="29" t="s">
        <v>48</v>
      </c>
      <c r="I25" s="44">
        <v>1</v>
      </c>
      <c r="K25" s="29" t="s">
        <v>60</v>
      </c>
      <c r="L25" s="44">
        <v>1</v>
      </c>
    </row>
    <row r="26" spans="2:12" x14ac:dyDescent="0.25">
      <c r="B26" s="13" t="s">
        <v>26</v>
      </c>
      <c r="E26" s="29" t="s">
        <v>36</v>
      </c>
      <c r="F26" s="44">
        <v>1</v>
      </c>
      <c r="H26" s="29" t="s">
        <v>49</v>
      </c>
      <c r="I26" s="44">
        <v>1</v>
      </c>
      <c r="K26" s="29" t="s">
        <v>189</v>
      </c>
      <c r="L26" s="44">
        <v>2</v>
      </c>
    </row>
    <row r="27" spans="2:12" ht="30" x14ac:dyDescent="0.25">
      <c r="B27" s="13" t="s">
        <v>27</v>
      </c>
      <c r="E27" s="43" t="s">
        <v>174</v>
      </c>
      <c r="F27" s="44">
        <v>2</v>
      </c>
      <c r="H27" s="29" t="s">
        <v>50</v>
      </c>
      <c r="I27" s="44">
        <v>1</v>
      </c>
      <c r="K27" s="29" t="s">
        <v>61</v>
      </c>
      <c r="L27" s="44">
        <v>2</v>
      </c>
    </row>
    <row r="28" spans="2:12" ht="18.75" customHeight="1" x14ac:dyDescent="0.25">
      <c r="B28" s="13" t="s">
        <v>28</v>
      </c>
      <c r="E28" s="29" t="s">
        <v>37</v>
      </c>
      <c r="F28" s="44">
        <v>2</v>
      </c>
      <c r="H28" s="29" t="s">
        <v>51</v>
      </c>
      <c r="I28" s="44">
        <v>2</v>
      </c>
      <c r="K28" s="29" t="s">
        <v>62</v>
      </c>
      <c r="L28" s="44">
        <v>2</v>
      </c>
    </row>
    <row r="29" spans="2:12" x14ac:dyDescent="0.25">
      <c r="B29" s="13" t="s">
        <v>29</v>
      </c>
      <c r="E29" s="29" t="s">
        <v>38</v>
      </c>
      <c r="F29" s="44">
        <v>2</v>
      </c>
      <c r="H29" s="29" t="s">
        <v>52</v>
      </c>
      <c r="I29" s="44">
        <v>2</v>
      </c>
      <c r="K29" s="29" t="s">
        <v>63</v>
      </c>
      <c r="L29" s="44">
        <v>2</v>
      </c>
    </row>
    <row r="30" spans="2:12" ht="15.75" thickBot="1" x14ac:dyDescent="0.3">
      <c r="B30" s="14" t="s">
        <v>30</v>
      </c>
      <c r="E30" s="43" t="s">
        <v>175</v>
      </c>
      <c r="F30" s="44">
        <v>2</v>
      </c>
      <c r="H30" s="29" t="s">
        <v>53</v>
      </c>
      <c r="I30" s="44">
        <v>2</v>
      </c>
      <c r="K30" s="29" t="s">
        <v>64</v>
      </c>
      <c r="L30" s="44">
        <v>3</v>
      </c>
    </row>
    <row r="31" spans="2:12" x14ac:dyDescent="0.25">
      <c r="E31" s="29" t="s">
        <v>39</v>
      </c>
      <c r="F31" s="44">
        <v>2</v>
      </c>
      <c r="H31" s="29" t="s">
        <v>54</v>
      </c>
      <c r="I31" s="44">
        <v>2</v>
      </c>
      <c r="K31" s="29" t="s">
        <v>65</v>
      </c>
      <c r="L31" s="44">
        <v>3</v>
      </c>
    </row>
    <row r="32" spans="2:12" ht="15.75" thickBot="1" x14ac:dyDescent="0.3">
      <c r="E32" s="29" t="s">
        <v>40</v>
      </c>
      <c r="F32" s="44">
        <v>3</v>
      </c>
      <c r="H32" s="29" t="s">
        <v>55</v>
      </c>
      <c r="I32" s="44">
        <v>3</v>
      </c>
      <c r="K32" s="29"/>
      <c r="L32" s="44"/>
    </row>
    <row r="33" spans="2:12" ht="15.75" thickBot="1" x14ac:dyDescent="0.3">
      <c r="B33" s="16" t="s">
        <v>160</v>
      </c>
      <c r="E33" s="43" t="s">
        <v>176</v>
      </c>
      <c r="F33" s="44">
        <v>3</v>
      </c>
      <c r="H33" s="29" t="s">
        <v>56</v>
      </c>
      <c r="I33" s="44">
        <v>3</v>
      </c>
      <c r="K33" s="29"/>
      <c r="L33" s="44"/>
    </row>
    <row r="34" spans="2:12" ht="15.75" thickBot="1" x14ac:dyDescent="0.3">
      <c r="B34" s="15" t="s">
        <v>122</v>
      </c>
      <c r="E34" s="30" t="s">
        <v>41</v>
      </c>
      <c r="F34" s="42">
        <v>3</v>
      </c>
      <c r="H34" s="30" t="s">
        <v>57</v>
      </c>
      <c r="I34" s="42">
        <v>3</v>
      </c>
      <c r="K34" s="30"/>
      <c r="L34" s="42"/>
    </row>
    <row r="35" spans="2:12" ht="15.75" thickBot="1" x14ac:dyDescent="0.3">
      <c r="B35" s="13" t="s">
        <v>123</v>
      </c>
    </row>
    <row r="36" spans="2:12" ht="15.75" thickBot="1" x14ac:dyDescent="0.3">
      <c r="B36" s="13" t="s">
        <v>124</v>
      </c>
      <c r="E36" s="174" t="s">
        <v>150</v>
      </c>
      <c r="F36" s="175"/>
      <c r="H36" s="174" t="s">
        <v>11</v>
      </c>
      <c r="I36" s="175"/>
      <c r="K36" s="174" t="s">
        <v>80</v>
      </c>
      <c r="L36" s="175"/>
    </row>
    <row r="37" spans="2:12" ht="15.75" thickBot="1" x14ac:dyDescent="0.3">
      <c r="B37" s="13" t="s">
        <v>125</v>
      </c>
      <c r="E37" s="31" t="s">
        <v>177</v>
      </c>
      <c r="F37" s="49" t="s">
        <v>178</v>
      </c>
      <c r="H37" s="31" t="s">
        <v>177</v>
      </c>
      <c r="I37" s="49" t="s">
        <v>178</v>
      </c>
      <c r="K37" s="31" t="s">
        <v>177</v>
      </c>
      <c r="L37" s="49" t="s">
        <v>178</v>
      </c>
    </row>
    <row r="38" spans="2:12" ht="15.75" thickBot="1" x14ac:dyDescent="0.3">
      <c r="B38" s="14" t="s">
        <v>126</v>
      </c>
      <c r="E38" s="29" t="s">
        <v>66</v>
      </c>
      <c r="F38" s="44">
        <v>1</v>
      </c>
      <c r="H38" s="43" t="s">
        <v>74</v>
      </c>
      <c r="I38" s="44">
        <v>1</v>
      </c>
      <c r="K38" s="43" t="s">
        <v>190</v>
      </c>
      <c r="L38" s="44">
        <v>1</v>
      </c>
    </row>
    <row r="39" spans="2:12" ht="30.75" thickBot="1" x14ac:dyDescent="0.3">
      <c r="E39" s="29" t="s">
        <v>67</v>
      </c>
      <c r="F39" s="44">
        <v>1</v>
      </c>
      <c r="H39" s="43" t="s">
        <v>181</v>
      </c>
      <c r="I39" s="44">
        <v>1</v>
      </c>
      <c r="K39" s="43" t="s">
        <v>83</v>
      </c>
      <c r="L39" s="44">
        <v>1</v>
      </c>
    </row>
    <row r="40" spans="2:12" ht="30.75" thickBot="1" x14ac:dyDescent="0.3">
      <c r="B40" s="62" t="s">
        <v>161</v>
      </c>
      <c r="E40" s="29" t="s">
        <v>68</v>
      </c>
      <c r="F40" s="44">
        <v>1</v>
      </c>
      <c r="H40" s="43" t="s">
        <v>76</v>
      </c>
      <c r="I40" s="44">
        <v>1</v>
      </c>
      <c r="K40" s="43" t="s">
        <v>84</v>
      </c>
      <c r="L40" s="44">
        <v>1</v>
      </c>
    </row>
    <row r="41" spans="2:12" ht="30" x14ac:dyDescent="0.25">
      <c r="B41" s="61" t="s">
        <v>127</v>
      </c>
      <c r="E41" s="43" t="s">
        <v>179</v>
      </c>
      <c r="F41" s="44">
        <v>2</v>
      </c>
      <c r="H41" s="43" t="s">
        <v>77</v>
      </c>
      <c r="I41" s="44">
        <v>2</v>
      </c>
      <c r="K41" s="43" t="s">
        <v>85</v>
      </c>
      <c r="L41" s="44">
        <v>2</v>
      </c>
    </row>
    <row r="42" spans="2:12" ht="30" x14ac:dyDescent="0.25">
      <c r="B42" s="13" t="s">
        <v>25</v>
      </c>
      <c r="E42" s="29" t="s">
        <v>69</v>
      </c>
      <c r="F42" s="44">
        <v>2</v>
      </c>
      <c r="H42" s="43" t="s">
        <v>75</v>
      </c>
      <c r="I42" s="44">
        <v>2</v>
      </c>
      <c r="K42" s="43" t="s">
        <v>86</v>
      </c>
      <c r="L42" s="44">
        <v>2</v>
      </c>
    </row>
    <row r="43" spans="2:12" x14ac:dyDescent="0.25">
      <c r="B43" s="13" t="s">
        <v>128</v>
      </c>
      <c r="E43" s="29" t="s">
        <v>70</v>
      </c>
      <c r="F43" s="44">
        <v>2</v>
      </c>
      <c r="H43" s="43" t="s">
        <v>78</v>
      </c>
      <c r="I43" s="44">
        <v>2</v>
      </c>
      <c r="K43" s="43" t="s">
        <v>87</v>
      </c>
      <c r="L43" s="44">
        <v>2</v>
      </c>
    </row>
    <row r="44" spans="2:12" x14ac:dyDescent="0.25">
      <c r="B44" s="13" t="s">
        <v>162</v>
      </c>
      <c r="E44" s="29" t="s">
        <v>71</v>
      </c>
      <c r="F44" s="44">
        <v>2</v>
      </c>
      <c r="H44" s="43" t="s">
        <v>182</v>
      </c>
      <c r="I44" s="44">
        <v>3</v>
      </c>
      <c r="K44" s="43" t="s">
        <v>184</v>
      </c>
      <c r="L44" s="44">
        <v>3</v>
      </c>
    </row>
    <row r="45" spans="2:12" x14ac:dyDescent="0.25">
      <c r="B45" s="13" t="s">
        <v>38</v>
      </c>
      <c r="E45" s="29" t="s">
        <v>72</v>
      </c>
      <c r="F45" s="44">
        <v>3</v>
      </c>
      <c r="H45" s="43" t="s">
        <v>79</v>
      </c>
      <c r="I45" s="44">
        <v>3</v>
      </c>
      <c r="K45" s="43" t="s">
        <v>88</v>
      </c>
      <c r="L45" s="44">
        <v>3</v>
      </c>
    </row>
    <row r="46" spans="2:12" ht="30" x14ac:dyDescent="0.25">
      <c r="B46" s="13" t="s">
        <v>129</v>
      </c>
      <c r="E46" s="43" t="s">
        <v>180</v>
      </c>
      <c r="F46" s="44">
        <v>3</v>
      </c>
      <c r="H46" s="43"/>
      <c r="I46" s="44"/>
      <c r="K46" s="43"/>
      <c r="L46" s="44"/>
    </row>
    <row r="47" spans="2:12" x14ac:dyDescent="0.25">
      <c r="B47" s="13" t="s">
        <v>130</v>
      </c>
      <c r="E47" s="29" t="s">
        <v>73</v>
      </c>
      <c r="F47" s="44">
        <v>3</v>
      </c>
      <c r="H47" s="43"/>
      <c r="I47" s="44"/>
      <c r="K47" s="43"/>
      <c r="L47" s="44"/>
    </row>
    <row r="48" spans="2:12" x14ac:dyDescent="0.25">
      <c r="B48" s="13" t="s">
        <v>131</v>
      </c>
      <c r="E48" s="29"/>
      <c r="F48" s="44"/>
      <c r="H48" s="43"/>
      <c r="I48" s="44"/>
      <c r="K48" s="43"/>
      <c r="L48" s="44"/>
    </row>
    <row r="49" spans="2:12" ht="15.75" thickBot="1" x14ac:dyDescent="0.3">
      <c r="B49" s="13" t="s">
        <v>132</v>
      </c>
      <c r="E49" s="30"/>
      <c r="F49" s="42"/>
      <c r="H49" s="45"/>
      <c r="I49" s="42"/>
      <c r="K49" s="45"/>
      <c r="L49" s="42"/>
    </row>
    <row r="50" spans="2:12" ht="15.75" thickBot="1" x14ac:dyDescent="0.3">
      <c r="B50" s="13" t="s">
        <v>133</v>
      </c>
    </row>
    <row r="51" spans="2:12" ht="15.75" thickBot="1" x14ac:dyDescent="0.3">
      <c r="B51" s="13" t="s">
        <v>134</v>
      </c>
      <c r="E51" s="174" t="s">
        <v>12</v>
      </c>
      <c r="F51" s="175"/>
      <c r="H51" s="174" t="s">
        <v>148</v>
      </c>
      <c r="I51" s="175"/>
      <c r="K51" s="174" t="s">
        <v>82</v>
      </c>
      <c r="L51" s="175"/>
    </row>
    <row r="52" spans="2:12" ht="15.75" thickBot="1" x14ac:dyDescent="0.3">
      <c r="B52" s="13" t="s">
        <v>163</v>
      </c>
      <c r="E52" s="31" t="s">
        <v>177</v>
      </c>
      <c r="F52" s="49" t="s">
        <v>178</v>
      </c>
      <c r="H52" s="31" t="s">
        <v>34</v>
      </c>
      <c r="I52" s="49" t="s">
        <v>35</v>
      </c>
      <c r="K52" s="31" t="s">
        <v>177</v>
      </c>
      <c r="L52" s="49" t="s">
        <v>178</v>
      </c>
    </row>
    <row r="53" spans="2:12" ht="30" x14ac:dyDescent="0.25">
      <c r="B53" s="13" t="s">
        <v>164</v>
      </c>
      <c r="E53" s="43" t="s">
        <v>89</v>
      </c>
      <c r="F53" s="44">
        <v>1</v>
      </c>
      <c r="H53" s="43" t="s">
        <v>96</v>
      </c>
      <c r="I53" s="44">
        <v>1</v>
      </c>
      <c r="K53" s="43" t="s">
        <v>103</v>
      </c>
      <c r="L53" s="44">
        <v>1</v>
      </c>
    </row>
    <row r="54" spans="2:12" ht="30" x14ac:dyDescent="0.25">
      <c r="B54" s="13" t="s">
        <v>135</v>
      </c>
      <c r="E54" s="43" t="s">
        <v>90</v>
      </c>
      <c r="F54" s="44">
        <v>1</v>
      </c>
      <c r="H54" s="43" t="s">
        <v>183</v>
      </c>
      <c r="I54" s="44">
        <v>1</v>
      </c>
      <c r="K54" s="43" t="s">
        <v>104</v>
      </c>
      <c r="L54" s="44">
        <v>1</v>
      </c>
    </row>
    <row r="55" spans="2:12" ht="30" x14ac:dyDescent="0.25">
      <c r="B55" s="13" t="s">
        <v>136</v>
      </c>
      <c r="E55" s="43" t="s">
        <v>91</v>
      </c>
      <c r="F55" s="44">
        <v>1</v>
      </c>
      <c r="H55" s="43" t="s">
        <v>97</v>
      </c>
      <c r="I55" s="44">
        <v>2</v>
      </c>
      <c r="K55" s="43" t="s">
        <v>185</v>
      </c>
      <c r="L55" s="44">
        <v>1</v>
      </c>
    </row>
    <row r="56" spans="2:12" x14ac:dyDescent="0.25">
      <c r="B56" s="13" t="s">
        <v>137</v>
      </c>
      <c r="E56" s="43" t="s">
        <v>12</v>
      </c>
      <c r="F56" s="44">
        <v>2</v>
      </c>
      <c r="H56" s="43" t="s">
        <v>98</v>
      </c>
      <c r="I56" s="44">
        <v>2</v>
      </c>
      <c r="K56" s="43" t="s">
        <v>105</v>
      </c>
      <c r="L56" s="44">
        <v>2</v>
      </c>
    </row>
    <row r="57" spans="2:12" x14ac:dyDescent="0.25">
      <c r="B57" s="13" t="s">
        <v>138</v>
      </c>
      <c r="E57" s="43" t="s">
        <v>92</v>
      </c>
      <c r="F57" s="44">
        <v>2</v>
      </c>
      <c r="H57" s="43" t="s">
        <v>99</v>
      </c>
      <c r="I57" s="44">
        <v>2</v>
      </c>
      <c r="K57" s="43" t="s">
        <v>106</v>
      </c>
      <c r="L57" s="44">
        <v>2</v>
      </c>
    </row>
    <row r="58" spans="2:12" x14ac:dyDescent="0.25">
      <c r="B58" s="13" t="s">
        <v>139</v>
      </c>
      <c r="E58" s="43" t="s">
        <v>93</v>
      </c>
      <c r="F58" s="44">
        <v>2</v>
      </c>
      <c r="H58" s="43" t="s">
        <v>100</v>
      </c>
      <c r="I58" s="44">
        <v>2</v>
      </c>
      <c r="K58" s="43" t="s">
        <v>107</v>
      </c>
      <c r="L58" s="44">
        <v>2</v>
      </c>
    </row>
    <row r="59" spans="2:12" ht="30" x14ac:dyDescent="0.25">
      <c r="B59" s="13" t="s">
        <v>165</v>
      </c>
      <c r="E59" s="43" t="s">
        <v>94</v>
      </c>
      <c r="F59" s="44">
        <v>3</v>
      </c>
      <c r="H59" s="43" t="s">
        <v>101</v>
      </c>
      <c r="I59" s="44">
        <v>3</v>
      </c>
      <c r="K59" s="43" t="s">
        <v>108</v>
      </c>
      <c r="L59" s="44">
        <v>2</v>
      </c>
    </row>
    <row r="60" spans="2:12" ht="15.75" thickBot="1" x14ac:dyDescent="0.3">
      <c r="B60" s="14" t="s">
        <v>166</v>
      </c>
      <c r="E60" s="43" t="s">
        <v>95</v>
      </c>
      <c r="F60" s="44">
        <v>3</v>
      </c>
      <c r="H60" s="43" t="s">
        <v>102</v>
      </c>
      <c r="I60" s="44">
        <v>3</v>
      </c>
      <c r="K60" s="43" t="s">
        <v>109</v>
      </c>
      <c r="L60" s="44">
        <v>3</v>
      </c>
    </row>
    <row r="61" spans="2:12" ht="30" x14ac:dyDescent="0.25">
      <c r="E61" s="43"/>
      <c r="F61" s="44"/>
      <c r="H61" s="43"/>
      <c r="I61" s="44"/>
      <c r="K61" s="43" t="s">
        <v>186</v>
      </c>
      <c r="L61" s="44">
        <v>3</v>
      </c>
    </row>
    <row r="62" spans="2:12" x14ac:dyDescent="0.25">
      <c r="E62" s="43"/>
      <c r="F62" s="44"/>
      <c r="H62" s="43"/>
      <c r="I62" s="44"/>
      <c r="K62" s="43"/>
      <c r="L62" s="44"/>
    </row>
    <row r="63" spans="2:12" x14ac:dyDescent="0.25">
      <c r="E63" s="43"/>
      <c r="F63" s="44"/>
      <c r="H63" s="43"/>
      <c r="I63" s="44"/>
      <c r="K63" s="43"/>
      <c r="L63" s="44"/>
    </row>
    <row r="64" spans="2:12" ht="15.75" thickBot="1" x14ac:dyDescent="0.3">
      <c r="E64" s="45"/>
      <c r="F64" s="42"/>
      <c r="H64" s="45"/>
      <c r="I64" s="42"/>
      <c r="K64" s="45"/>
      <c r="L64" s="42"/>
    </row>
  </sheetData>
  <customSheetViews>
    <customSheetView guid="{7AD9E354-7F49-4B4B-A305-D202EF0375A9}">
      <pageMargins left="0.7" right="0.7" top="0.75" bottom="0.75" header="0.3" footer="0.3"/>
    </customSheetView>
  </customSheetViews>
  <mergeCells count="10">
    <mergeCell ref="E51:F51"/>
    <mergeCell ref="H51:I51"/>
    <mergeCell ref="K51:L51"/>
    <mergeCell ref="E3:I3"/>
    <mergeCell ref="E21:F21"/>
    <mergeCell ref="H21:I21"/>
    <mergeCell ref="K21:L21"/>
    <mergeCell ref="E36:F36"/>
    <mergeCell ref="H36:I36"/>
    <mergeCell ref="K36:L3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4"/>
  <sheetViews>
    <sheetView topLeftCell="A149" workbookViewId="0">
      <selection activeCell="A180" sqref="A180"/>
    </sheetView>
  </sheetViews>
  <sheetFormatPr defaultRowHeight="15" x14ac:dyDescent="0.25"/>
  <cols>
    <col min="3" max="3" width="11" customWidth="1"/>
    <col min="4" max="4" width="22.5703125" customWidth="1"/>
    <col min="5" max="5" width="18.7109375" customWidth="1"/>
  </cols>
  <sheetData>
    <row r="3" spans="3:4" x14ac:dyDescent="0.25">
      <c r="C3" s="7"/>
      <c r="D3" s="7"/>
    </row>
    <row r="4" spans="3:4" x14ac:dyDescent="0.25">
      <c r="C4" s="7"/>
      <c r="D4" s="7"/>
    </row>
  </sheetData>
  <customSheetViews>
    <customSheetView guid="{7AD9E354-7F49-4B4B-A305-D202EF0375A9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fiche</vt:lpstr>
      <vt:lpstr>tables - ne pas toucher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enriccorbeil1@hotmail.com</dc:creator>
  <cp:lastModifiedBy>enriccorbeil1@hotmail.com</cp:lastModifiedBy>
  <cp:lastPrinted>2019-10-14T22:12:54Z</cp:lastPrinted>
  <dcterms:created xsi:type="dcterms:W3CDTF">2019-10-14T21:29:39Z</dcterms:created>
  <dcterms:modified xsi:type="dcterms:W3CDTF">2022-04-23T01:55:31Z</dcterms:modified>
</cp:coreProperties>
</file>